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15" yWindow="-30" windowWidth="20730" windowHeight="8235" tabRatio="886"/>
  </bookViews>
  <sheets>
    <sheet name="АНАЛИТИКА" sheetId="20" r:id="rId1"/>
    <sheet name="ДИАГНОСТИКА  " sheetId="21" r:id="rId2"/>
    <sheet name="РАСЧЕТ ИФО" sheetId="22" r:id="rId3"/>
  </sheets>
  <definedNames>
    <definedName name="_xlnm._FilterDatabase" localSheetId="1" hidden="1">'ДИАГНОСТИКА  '!$A$7:$H$57</definedName>
    <definedName name="_xlnm.Print_Area" localSheetId="0">АНАЛИТИКА!$A$1:$F$166</definedName>
    <definedName name="_xlnm.Print_Area" localSheetId="1">'ДИАГНОСТИКА  '!$A$1:$I$58</definedName>
    <definedName name="_xlnm.Print_Area" localSheetId="2">'РАСЧЕТ ИФО'!$A$1:$J$106</definedName>
  </definedNames>
  <calcPr calcId="124519"/>
</workbook>
</file>

<file path=xl/calcChain.xml><?xml version="1.0" encoding="utf-8"?>
<calcChain xmlns="http://schemas.openxmlformats.org/spreadsheetml/2006/main">
  <c r="D28" i="22"/>
  <c r="D88"/>
  <c r="D30"/>
  <c r="D21"/>
  <c r="D22"/>
  <c r="D15" l="1"/>
  <c r="D87" l="1"/>
  <c r="E86" l="1"/>
  <c r="D86"/>
  <c r="D85"/>
  <c r="E14" l="1"/>
  <c r="E12"/>
  <c r="H22" l="1"/>
  <c r="H93" l="1"/>
  <c r="F12" l="1"/>
  <c r="G13"/>
  <c r="H13"/>
  <c r="I13"/>
  <c r="D14"/>
  <c r="D12" s="1"/>
  <c r="G14"/>
  <c r="G15"/>
  <c r="G12" s="1"/>
  <c r="H15"/>
  <c r="H12" s="1"/>
  <c r="I15"/>
  <c r="G16"/>
  <c r="H16"/>
  <c r="I16"/>
  <c r="G19"/>
  <c r="H19"/>
  <c r="I19"/>
  <c r="G20"/>
  <c r="H20"/>
  <c r="I20"/>
  <c r="G21"/>
  <c r="H21"/>
  <c r="I21"/>
  <c r="G22"/>
  <c r="I22"/>
  <c r="G23"/>
  <c r="H23"/>
  <c r="H18" s="1"/>
  <c r="I23"/>
  <c r="G25"/>
  <c r="H25"/>
  <c r="I25"/>
  <c r="G26"/>
  <c r="H26"/>
  <c r="I26"/>
  <c r="G28"/>
  <c r="H28"/>
  <c r="I28"/>
  <c r="G29"/>
  <c r="H29"/>
  <c r="I29"/>
  <c r="G30"/>
  <c r="G27"/>
  <c r="H30"/>
  <c r="H27"/>
  <c r="I30"/>
  <c r="G32"/>
  <c r="H32"/>
  <c r="I32"/>
  <c r="G33"/>
  <c r="H33"/>
  <c r="I33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5"/>
  <c r="H85"/>
  <c r="I85"/>
  <c r="G86"/>
  <c r="H86"/>
  <c r="I86"/>
  <c r="G87"/>
  <c r="H87"/>
  <c r="I87"/>
  <c r="G88"/>
  <c r="H88"/>
  <c r="I88"/>
  <c r="G89"/>
  <c r="H89"/>
  <c r="I89"/>
  <c r="G92"/>
  <c r="I92" s="1"/>
  <c r="H92"/>
  <c r="G93"/>
  <c r="I93"/>
  <c r="G94"/>
  <c r="H94"/>
  <c r="I94"/>
  <c r="G34"/>
  <c r="G31"/>
  <c r="G24"/>
  <c r="G18"/>
  <c r="G83"/>
  <c r="G90"/>
  <c r="I27"/>
  <c r="H14" l="1"/>
  <c r="I14" s="1"/>
  <c r="I12"/>
  <c r="H34"/>
  <c r="I34" s="1"/>
  <c r="H31"/>
  <c r="I31" s="1"/>
  <c r="H24"/>
  <c r="I24" s="1"/>
  <c r="I18"/>
  <c r="H83"/>
  <c r="H90" l="1"/>
  <c r="I90" s="1"/>
  <c r="I83"/>
</calcChain>
</file>

<file path=xl/comments1.xml><?xml version="1.0" encoding="utf-8"?>
<comments xmlns="http://schemas.openxmlformats.org/spreadsheetml/2006/main">
  <authors>
    <author>Татьяна Щедрина</author>
  </authors>
  <commentList>
    <comment ref="C156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(1 кв +2 кв 2020)/2 по данным сайта Мин эк разв Ирк обл</t>
        </r>
      </text>
    </comment>
    <comment ref="D156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1 кв 2019 по данным сайта Минист эк разв Ирк обл = 11152р.</t>
        </r>
      </text>
    </comment>
  </commentList>
</comments>
</file>

<file path=xl/comments2.xml><?xml version="1.0" encoding="utf-8"?>
<comments xmlns="http://schemas.openxmlformats.org/spreadsheetml/2006/main">
  <authors>
    <author>Татьяна Щедрина</author>
  </authors>
  <commentList>
    <comment ref="A85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МБУ обслуж соц сферы</t>
        </r>
      </text>
    </comment>
    <comment ref="A86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МБУ обслуж соц сферы</t>
        </r>
      </text>
    </comment>
    <comment ref="A87" authorId="0">
      <text>
        <r>
          <rPr>
            <b/>
            <sz val="9"/>
            <color indexed="81"/>
            <rFont val="Tahoma"/>
            <family val="2"/>
            <charset val="204"/>
          </rPr>
          <t>Татьяна Щедрина:</t>
        </r>
        <r>
          <rPr>
            <sz val="9"/>
            <color indexed="81"/>
            <rFont val="Tahoma"/>
            <family val="2"/>
            <charset val="204"/>
          </rPr>
          <t xml:space="preserve">
облкоммунэнерго</t>
        </r>
      </text>
    </comment>
    <comment ref="A88" authorId="0">
      <text>
        <r>
          <rPr>
            <b/>
            <sz val="14"/>
            <color indexed="81"/>
            <rFont val="Tahoma"/>
            <family val="2"/>
            <charset val="204"/>
          </rPr>
          <t>Татьяна Щедрина:</t>
        </r>
        <r>
          <rPr>
            <sz val="14"/>
            <color indexed="81"/>
            <rFont val="Tahoma"/>
            <family val="2"/>
            <charset val="204"/>
          </rPr>
          <t xml:space="preserve">
1537 РЭУ в месяц</t>
        </r>
      </text>
    </comment>
  </commentList>
</comments>
</file>

<file path=xl/sharedStrings.xml><?xml version="1.0" encoding="utf-8"?>
<sst xmlns="http://schemas.openxmlformats.org/spreadsheetml/2006/main" count="673" uniqueCount="389">
  <si>
    <t>зерно</t>
  </si>
  <si>
    <t>овощи</t>
  </si>
  <si>
    <t>яйца</t>
  </si>
  <si>
    <t>*</t>
  </si>
  <si>
    <t>Добыча полезных ископаемых</t>
  </si>
  <si>
    <t>Обрабатывающие производства</t>
  </si>
  <si>
    <t>Строительство</t>
  </si>
  <si>
    <t>бюджетные средства</t>
  </si>
  <si>
    <t>кг</t>
  </si>
  <si>
    <t>х</t>
  </si>
  <si>
    <t>Средняя цена за единицу продукции, тыс. рублей</t>
  </si>
  <si>
    <t>%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</si>
  <si>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</si>
  <si>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</si>
  <si>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</si>
  <si>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</si>
  <si>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 руб.</t>
  </si>
  <si>
    <t>Индекс промышленного производства</t>
  </si>
  <si>
    <t>Состояние основных видов экономической деятельности хозяйствующих субъектов МО</t>
  </si>
  <si>
    <t>тыс. чел.</t>
  </si>
  <si>
    <t>Уд. вес численности городского населения в общей численности населения</t>
  </si>
  <si>
    <t xml:space="preserve">Объем отгруженных товаров, выполненных работ и услуг </t>
  </si>
  <si>
    <t>тыс. м3</t>
  </si>
  <si>
    <t>тыс.шт</t>
  </si>
  <si>
    <t>ИТОГО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</si>
  <si>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</si>
  <si>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</si>
  <si>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в том числе:</t>
  </si>
  <si>
    <t>в т.ч. по видам экономической деятельности:</t>
  </si>
  <si>
    <t>Фонд оплаты труда</t>
  </si>
  <si>
    <t>Выплаты социального характера</t>
  </si>
  <si>
    <t>тыс.т</t>
  </si>
  <si>
    <t>Образование</t>
  </si>
  <si>
    <t>тыс.чел.</t>
  </si>
  <si>
    <t>Значение показателя за отчетный период</t>
  </si>
  <si>
    <t>Значение показателя за соответствующий период прошлого года</t>
  </si>
  <si>
    <t>Управление</t>
  </si>
  <si>
    <t>Убыток</t>
  </si>
  <si>
    <t>из них по отраслям социальной сферы:</t>
  </si>
  <si>
    <t>Задолженность по заработной плате в целом по МО</t>
  </si>
  <si>
    <t>Учащиеся  16 лет и старше</t>
  </si>
  <si>
    <t>т</t>
  </si>
  <si>
    <t>Здравоохранение и предоставление социальных услуг</t>
  </si>
  <si>
    <t>картофель</t>
  </si>
  <si>
    <t>мясо</t>
  </si>
  <si>
    <t>молоко</t>
  </si>
  <si>
    <t>Валовый выпуск продукции  в сельхозорганизациях</t>
  </si>
  <si>
    <t>Ввод в действие жилых домов</t>
  </si>
  <si>
    <t>кв. м</t>
  </si>
  <si>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</si>
  <si>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</si>
  <si>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</si>
  <si>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</si>
  <si>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</si>
  <si>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</si>
  <si>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ПРОМЫШЛЕННОЕ ПРОИЗВОДСТВО:</t>
  </si>
  <si>
    <t>Возрастная структура населения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</si>
  <si>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</si>
  <si>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</si>
  <si>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</si>
  <si>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</si>
  <si>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</si>
  <si>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7=итог гр.5/
итог гр.6*100</t>
  </si>
  <si>
    <t>Пассажирооборот</t>
  </si>
  <si>
    <t>тыс. пас/км</t>
  </si>
  <si>
    <t>ГВт.ч
 (млн.  Квт.ч.)</t>
  </si>
  <si>
    <t>Наименование показателя</t>
  </si>
  <si>
    <t>Ед. изм.</t>
  </si>
  <si>
    <t>Итоги развития МО</t>
  </si>
  <si>
    <t>млн.руб.</t>
  </si>
  <si>
    <t xml:space="preserve"> </t>
  </si>
  <si>
    <t xml:space="preserve">Объем произведенной продукции в сопоставимых ценах </t>
  </si>
  <si>
    <t>Прочие</t>
  </si>
  <si>
    <t>чел.</t>
  </si>
  <si>
    <t>Половая структура населения</t>
  </si>
  <si>
    <t>Уровень регистрируемой безработицы(к трудоспособному населению)</t>
  </si>
  <si>
    <t>руб.</t>
  </si>
  <si>
    <t>Квартальный отчет предоставляется на 25 день после отчетного периода, годовой отчет - до 15 февраля</t>
  </si>
  <si>
    <t>Динамика, %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</si>
  <si>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</si>
  <si>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</si>
  <si>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</si>
  <si>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</si>
  <si>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</si>
  <si>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</si>
  <si>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</si>
  <si>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</si>
  <si>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</si>
  <si>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Выручка от реализации продукции, работ, услуг на душу населения</t>
  </si>
  <si>
    <t xml:space="preserve">Прибыль, прибыльно работающих  предприятий </t>
  </si>
  <si>
    <t xml:space="preserve">Доля  прибыльных предприятий 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</si>
  <si>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</si>
  <si>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</si>
  <si>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</si>
  <si>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</si>
  <si>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</si>
  <si>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</si>
  <si>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</si>
  <si>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</si>
  <si>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</si>
  <si>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</si>
  <si>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</si>
  <si>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</si>
  <si>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производства продукции в сельхозорганизациях</t>
  </si>
  <si>
    <t>Строительство:</t>
  </si>
  <si>
    <t>Объем работ</t>
  </si>
  <si>
    <t>Введено жилья на душу населения</t>
  </si>
  <si>
    <t>Транспортировка и хранение: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</si>
  <si>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</si>
  <si>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</si>
  <si>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</si>
  <si>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</si>
  <si>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</si>
  <si>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</si>
  <si>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 xml:space="preserve">                                  мужчины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</si>
  <si>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</si>
  <si>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</si>
  <si>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</si>
  <si>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</si>
  <si>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</si>
  <si>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</si>
  <si>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</si>
  <si>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</si>
  <si>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</si>
  <si>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</si>
  <si>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</si>
  <si>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</si>
  <si>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</si>
  <si>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 xml:space="preserve">Не занятые в экономике  </t>
  </si>
  <si>
    <t xml:space="preserve">                        в том числе безработные граждане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</si>
  <si>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</si>
  <si>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</si>
  <si>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</si>
  <si>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</si>
  <si>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Деятельность в области спорта, отдыха и развлечений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</si>
  <si>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</si>
  <si>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</si>
  <si>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</si>
  <si>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</si>
  <si>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</si>
  <si>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</si>
  <si>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тыс.руб.</t>
  </si>
  <si>
    <t xml:space="preserve">               в том числе по бюджетным учреждениям 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</si>
  <si>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</si>
  <si>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</si>
  <si>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 муниципального образования</t>
  </si>
  <si>
    <t>(млн. руб.)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</si>
  <si>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</si>
  <si>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</si>
  <si>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</si>
  <si>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</si>
  <si>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Растениеводство и животноводство, охота и предоставление соответствующих услуг в этих областях - всего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</si>
  <si>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</si>
  <si>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</si>
  <si>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</si>
  <si>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</si>
  <si>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</si>
  <si>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</si>
  <si>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</si>
  <si>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</si>
  <si>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</si>
  <si>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</si>
  <si>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</si>
  <si>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</si>
  <si>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</si>
  <si>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</si>
  <si>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</si>
  <si>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</si>
  <si>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кокса, нефтепродуктов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</si>
  <si>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</si>
  <si>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</si>
  <si>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резиновых и пластмассовых изделий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</si>
  <si>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</si>
  <si>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</si>
  <si>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</si>
  <si>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</si>
  <si>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</si>
  <si>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</si>
  <si>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</si>
  <si>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</si>
  <si>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</si>
  <si>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</si>
  <si>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</si>
  <si>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</si>
  <si>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</si>
  <si>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 xml:space="preserve">Прочие - всего </t>
  </si>
  <si>
    <t>ВСЕГО по муниципальному образованию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</si>
  <si>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</si>
  <si>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</si>
  <si>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>Индекс промышленного производства,  (%) **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</si>
  <si>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</si>
  <si>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</si>
  <si>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</si>
  <si>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</si>
  <si>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</si>
  <si>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Добыча металлических руд</t>
  </si>
  <si>
    <t>07</t>
  </si>
  <si>
    <t>07.29.14.120</t>
  </si>
  <si>
    <t xml:space="preserve"> Обрабатывающие производства (Раздел С )</t>
  </si>
  <si>
    <t>Производство пищевых продуктов</t>
  </si>
  <si>
    <t>10</t>
  </si>
  <si>
    <t>10.13.14.700</t>
  </si>
  <si>
    <t>Рыба и филе рыбное холодного копчения,т</t>
  </si>
  <si>
    <t>10.20.24.110</t>
  </si>
  <si>
    <t>Изделия хлебобулочные недлительного хранения,т</t>
  </si>
  <si>
    <t>10.71.11</t>
  </si>
  <si>
    <t>10.71.12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</si>
  <si>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</si>
  <si>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10.72.12</t>
  </si>
  <si>
    <t>тыс. шт</t>
  </si>
  <si>
    <t>Производство напитков</t>
  </si>
  <si>
    <t>11</t>
  </si>
  <si>
    <t>Тыс. декалитров</t>
  </si>
  <si>
    <t>Пиво, кроме отходов пивоварения,Тысяча декалитров</t>
  </si>
  <si>
    <t>11.05.10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</si>
  <si>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</si>
  <si>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11.07.19.130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</si>
  <si>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</si>
  <si>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</si>
  <si>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16.10.10.110</t>
  </si>
  <si>
    <t>Щепа технологическая,Тысяча плотных кубических метров</t>
  </si>
  <si>
    <t>16.10.23.111</t>
  </si>
  <si>
    <t>шт.</t>
  </si>
  <si>
    <t>Гранулы топливные (пеллеты) из отходов деревопереработки,т</t>
  </si>
  <si>
    <t>16.29.14.192</t>
  </si>
  <si>
    <t>т.</t>
  </si>
  <si>
    <t>Производство бумаги и бумажных изделий</t>
  </si>
  <si>
    <t>17</t>
  </si>
  <si>
    <t>Бланки из бумаги или картона,Миллион штук</t>
  </si>
  <si>
    <t>17.23.13.140</t>
  </si>
  <si>
    <t>млн. шт.</t>
  </si>
  <si>
    <t>Производство прочей неметаллической минеральной продукции</t>
  </si>
  <si>
    <t>23</t>
  </si>
  <si>
    <t>Тыс. куб.м</t>
  </si>
  <si>
    <t>Бетон, готовый для заливки (товарный бетон),Тыс. куб.м</t>
  </si>
  <si>
    <t>23.63.10</t>
  </si>
  <si>
    <t>Растворы строительные,Тыс. куб.м</t>
  </si>
  <si>
    <t>23.64.10.120</t>
  </si>
  <si>
    <t>Смеси асфальтобетонные дорожные, аэродромные и асфальтобетон горячие,т</t>
  </si>
  <si>
    <t>23.99.13.110</t>
  </si>
  <si>
    <t>Материалы и изделия минеральные теплоизоляционные,Тыс. куб.м</t>
  </si>
  <si>
    <t>23.99.19.111</t>
  </si>
  <si>
    <t>Материалы и изделия минеральные звукоизоляционные,Тыс. куб.м</t>
  </si>
  <si>
    <t>23.99.19.112</t>
  </si>
  <si>
    <t>Производство металлургическое</t>
  </si>
  <si>
    <t>24</t>
  </si>
  <si>
    <t>Чугун зеркальный и передельный в чушках, болванках или в прочих первичных формах,тыс.т</t>
  </si>
  <si>
    <t>24.10.11</t>
  </si>
  <si>
    <t>Ферросилиций,т</t>
  </si>
  <si>
    <t>24.10.12.110</t>
  </si>
  <si>
    <t>Сталь нелегированная в слитках или в прочих первичных формах и полуфабрикаты из нелегированной стали,т</t>
  </si>
  <si>
    <t>24.10.21</t>
  </si>
  <si>
    <t>Сталь легированная прочая в слитках или в прочих первичных формах и полуфабрикаты из прочей легированной стали,т</t>
  </si>
  <si>
    <t>24.10.23</t>
  </si>
  <si>
    <t>Прокат листовой из нелегированных сталей, шириной не менее 600 мм, плакированный, с гальваническим или иным покрытием,т</t>
  </si>
  <si>
    <t>24.10.51</t>
  </si>
  <si>
    <t>Профили незамкнутые холодной штамповки или гибки из нелегированных сталей,т</t>
  </si>
  <si>
    <t>24.33.11</t>
  </si>
  <si>
    <t>Алюминий первичный,т</t>
  </si>
  <si>
    <t>24.42.11.110</t>
  </si>
  <si>
    <t>Сплавы на основе первичного алюминия,т</t>
  </si>
  <si>
    <t>24.42.11.120</t>
  </si>
  <si>
    <t>Алюминий вторичный и его сплавы,т</t>
  </si>
  <si>
    <t>24.42.11.130</t>
  </si>
  <si>
    <t>Порошки алюминиевые и чешуйки,т</t>
  </si>
  <si>
    <t>24.42.21</t>
  </si>
  <si>
    <t>Производство готовых металлических изделий, кроме машин и оборудования</t>
  </si>
  <si>
    <t>25</t>
  </si>
  <si>
    <t>Конструкции и детали конструкций из черных металлов,тыс.т</t>
  </si>
  <si>
    <t>25.11.23.110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</si>
  <si>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</si>
  <si>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25.21.12.000</t>
  </si>
  <si>
    <t>Мегаватт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</si>
  <si>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</si>
  <si>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25.29.11.000</t>
  </si>
  <si>
    <t>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</si>
  <si>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</si>
  <si>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25.91.11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</si>
  <si>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</si>
  <si>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25.93.11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</si>
  <si>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</si>
  <si>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25.93.12</t>
  </si>
  <si>
    <t>Изделия крепежные и винты крепежные,т</t>
  </si>
  <si>
    <t>25.94.1</t>
  </si>
  <si>
    <t>Производство компьютеров, электронных и оптических изделий</t>
  </si>
  <si>
    <t>26</t>
  </si>
  <si>
    <t>Аккумуляторы свинцовые для запуска поршневых двигателей,тыс.шт.</t>
  </si>
  <si>
    <t>27.20.21</t>
  </si>
  <si>
    <t>Проводники электрические прочие на напряжение не более 1 кВ,Километр;тысяча метров</t>
  </si>
  <si>
    <t>27.32.13</t>
  </si>
  <si>
    <t>км (тыс.м)</t>
  </si>
  <si>
    <t>Проводники электрические прочие на напряжение более 1 кВ,Километр;тысяча метров</t>
  </si>
  <si>
    <t>27.32.14</t>
  </si>
  <si>
    <t>Производство машин и оборудования, не включенных в другие группировки</t>
  </si>
  <si>
    <t>28</t>
  </si>
  <si>
    <t>Насосы центробежные подачи жидкостей прочие; насосы прочие,шт</t>
  </si>
  <si>
    <t>28.13.14</t>
  </si>
  <si>
    <t>Краны, вентили, клапаны и аналогичная арматура для трубопроводов, котлов, цистерн, баков и аналогичных емкостей,тыс.шт.</t>
  </si>
  <si>
    <t>28.14.1</t>
  </si>
  <si>
    <t>Машины литейные для металлургического производства,т</t>
  </si>
  <si>
    <t>28.91.11.140</t>
  </si>
  <si>
    <t>Станы прокатные металлургического производства,т</t>
  </si>
  <si>
    <t>28.91.11.150</t>
  </si>
  <si>
    <t>Производство автотранспортных средств, прицепов и полуприцепов</t>
  </si>
  <si>
    <t>29</t>
  </si>
  <si>
    <t>Кузова для автотранспортных средств,шт</t>
  </si>
  <si>
    <t>29.20.10</t>
  </si>
  <si>
    <t>Прицепы и полуприцепы прочие, не включенные в другие группировки,шт</t>
  </si>
  <si>
    <t>29.20.23.190</t>
  </si>
  <si>
    <t>Производство прочих транспортных средств и оборудования</t>
  </si>
  <si>
    <t>30</t>
  </si>
  <si>
    <t>Самолеты с массой пустого снаряженного аппарата свыше 15000 кг,шт</t>
  </si>
  <si>
    <t>30.30.34.110</t>
  </si>
  <si>
    <t>Производство мебели</t>
  </si>
  <si>
    <t>31</t>
  </si>
  <si>
    <t>Мебель деревянная для офисов,Тыс.руб.</t>
  </si>
  <si>
    <t>31.01.12</t>
  </si>
  <si>
    <t>Столы кухонные,шт</t>
  </si>
  <si>
    <t>31.02.10.110</t>
  </si>
  <si>
    <t>Матрасы, кроме матрасных основ,шт</t>
  </si>
  <si>
    <t>31.03.12</t>
  </si>
  <si>
    <t>Кровати деревянные,шт</t>
  </si>
  <si>
    <t>31.09.12.001</t>
  </si>
  <si>
    <t>Шкафы деревянные для спальни,шт</t>
  </si>
  <si>
    <t>31.09.12.123</t>
  </si>
  <si>
    <t>Столы обеденные деревянные для столовой и гостиной,шт</t>
  </si>
  <si>
    <t>31.09.12.131</t>
  </si>
  <si>
    <t>Столы журнальные деревянные,шт</t>
  </si>
  <si>
    <t>31.09.12.132</t>
  </si>
  <si>
    <t>Шкафы деревянные для столовой и гостиной,шт</t>
  </si>
  <si>
    <t>31.09.12.133</t>
  </si>
  <si>
    <t xml:space="preserve">Обеспечение электрической энергией, газом и паром; кондиционирование воздуха (раздел D)
</t>
  </si>
  <si>
    <t>35.11.10.001</t>
  </si>
  <si>
    <t>Электроэнергия,Гигаватт-час (миллион киловатт-часов)</t>
  </si>
  <si>
    <t>35.11.10</t>
  </si>
  <si>
    <t>Тысяча гигакалорий</t>
  </si>
  <si>
    <t>35.30.11.120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</si>
  <si>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</si>
  <si>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</si>
  <si>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</si>
  <si>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</si>
  <si>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Растениеводство и животноводство</t>
  </si>
  <si>
    <t>109,5*</t>
  </si>
  <si>
    <t>315,2*</t>
  </si>
  <si>
    <t>444*</t>
  </si>
  <si>
    <t>1500*</t>
  </si>
  <si>
    <t>296,3*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</si>
  <si>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</si>
  <si>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</si>
  <si>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</si>
  <si>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</si>
  <si>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Деятельность финансовая и страховая (К)</t>
  </si>
  <si>
    <t>Деятельность по операциям с недвижимым имуществом (L)</t>
  </si>
  <si>
    <t>Государственное управление и обеспечение военной безопасности; социальное обеспечение (О)</t>
  </si>
  <si>
    <t>Образование (Р)</t>
  </si>
  <si>
    <t>Деятельность в области здравоохранения и социальных услуг (Q)</t>
  </si>
  <si>
    <t>Деятельность в области культуры, спорта, организации досуга и развлечений ( R )</t>
  </si>
  <si>
    <t>Предоставление прочих видов услуг (S)</t>
  </si>
  <si>
    <t>Индекс промышленного производства(В+C+D+E)</t>
  </si>
  <si>
    <t>Деятельность в области культуры, спорта, организации досуга и развлечений, в том числе:</t>
  </si>
  <si>
    <t>18.11.</t>
  </si>
  <si>
    <t>Печатание газет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</si>
  <si>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</si>
  <si>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</si>
  <si>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Сельское, лесное хозяйство, охота, рыболовство и рыбоводство (А) - всего, 
в том числе:</t>
  </si>
  <si>
    <t>Деятельность профессиональная, научная и техническая (М)</t>
  </si>
  <si>
    <t>Деятельность административная и сопутствующие дополнительные услуги (N)</t>
  </si>
  <si>
    <t>Лесоматериалы лиственных пород, за исключением тропических пород,Тысяча плотных кубических метров</t>
  </si>
  <si>
    <t>млн. руб.</t>
  </si>
  <si>
    <t>Блоки и прочие изделия сборные строительные для зданий и сооружений из цемента, бетона или искусственного камня, Тыс.куб.м</t>
  </si>
  <si>
    <t>23.61.12</t>
  </si>
  <si>
    <t>35.11.4</t>
  </si>
  <si>
    <t xml:space="preserve">Выручка от реализации продукции, работ, услуг
(в действующих ценах) - всего, </t>
  </si>
  <si>
    <t>Прожиточный минимум (начиная со 2 квартала, рассчитывается среднее значение за период) **</t>
  </si>
  <si>
    <t>*- данных нет.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</si>
  <si>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
 </t>
  </si>
  <si>
    <t xml:space="preserve">за отчетный период             </t>
  </si>
  <si>
    <t>Аналитический отчет о социально-экономической ситуации в муниципальном образовании "Нижнеудинский район" за I полугодие 2020 года.</t>
  </si>
  <si>
    <t>**</t>
  </si>
  <si>
    <t>Муниципальное образование "Нижнеудинский район"  за 1 полугодие 2020 года.</t>
  </si>
  <si>
    <t>** -данные за 6 мес 2019г.</t>
  </si>
  <si>
    <t>Руды и концентраты золотосодержащие,кг</t>
  </si>
  <si>
    <t>Полуфабрикаты мясные, мясосодержащие, охлажденные, замороженные,т</t>
  </si>
  <si>
    <t>Изделия мучные кондитерские, торты и пирожные недлительного хранения,т</t>
  </si>
  <si>
    <t>Пиломатериалы хвойных пород,Тыс. куб.м</t>
  </si>
  <si>
    <t>Энергия тепловая, отпущенная котельными,Тысяча гигакалорий</t>
  </si>
  <si>
    <t>Электроэнергия, произведенная солнечными батареями,Гигаватт-час (миллион киловатт-часов)</t>
  </si>
  <si>
    <t>Электроэнергия, произведенная дизельными электростанциями,Гигаватт-час (миллион киловатт-часов)</t>
  </si>
  <si>
    <t xml:space="preserve">  "Нижнеудинский район" за 6 месяцев 2020 года.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</si>
</sst>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6" formatCode="0.000"/>
    <numFmt numFmtId="167" formatCode="0.0"/>
    <numFmt numFmtId="168" formatCode="#,##0.0"/>
    <numFmt numFmtId="169" formatCode="#,##0.000"/>
    <numFmt numFmtId="170" formatCode="0.0%"/>
  </numFmts>
  <fonts count="5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</font>
    <font>
      <sz val="14"/>
      <name val="Arial Cyr"/>
      <family val="2"/>
      <charset val="204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Arial"/>
      <family val="2"/>
      <charset val="204"/>
    </font>
    <font>
      <b/>
      <sz val="16"/>
      <name val="Arial Cyr"/>
      <family val="2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rgb="FFFF0000"/>
      <name val="Arial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sz val="20"/>
      <color theme="0"/>
      <name val="Arial Cyr"/>
      <charset val="204"/>
    </font>
    <font>
      <sz val="14"/>
      <color rgb="FFFF0000"/>
      <name val="Arial Cyr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CF3851"/>
      <name val="Tahoma"/>
      <family val="2"/>
      <charset val="204"/>
    </font>
    <font>
      <sz val="12"/>
      <color theme="1"/>
      <name val="Times New Roman"/>
      <family val="1"/>
    </font>
    <font>
      <b/>
      <sz val="11"/>
      <color rgb="FFFF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40" fillId="0" borderId="0"/>
  </cellStyleXfs>
  <cellXfs count="38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8" fillId="0" borderId="0" xfId="0" applyFont="1"/>
    <xf numFmtId="0" fontId="11" fillId="0" borderId="0" xfId="0" applyFont="1" applyFill="1"/>
    <xf numFmtId="0" fontId="11" fillId="0" borderId="0" xfId="0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0" xfId="0" applyNumberFormat="1"/>
    <xf numFmtId="0" fontId="45" fillId="0" borderId="0" xfId="0" applyFont="1"/>
    <xf numFmtId="0" fontId="44" fillId="0" borderId="0" xfId="0" applyFont="1" applyAlignment="1">
      <alignment vertical="justify"/>
    </xf>
    <xf numFmtId="4" fontId="46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167" fontId="15" fillId="0" borderId="16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167" fontId="15" fillId="0" borderId="1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167" fontId="15" fillId="2" borderId="17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20" fillId="3" borderId="16" xfId="0" applyNumberFormat="1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7" fontId="15" fillId="2" borderId="16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right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Border="1"/>
    <xf numFmtId="0" fontId="19" fillId="0" borderId="7" xfId="0" applyFont="1" applyBorder="1"/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left" vertical="center" wrapText="1"/>
    </xf>
    <xf numFmtId="0" fontId="13" fillId="3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49" fontId="0" fillId="0" borderId="0" xfId="0" applyNumberFormat="1"/>
    <xf numFmtId="0" fontId="10" fillId="0" borderId="0" xfId="0" applyFont="1"/>
    <xf numFmtId="0" fontId="26" fillId="4" borderId="2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horizontal="center" vertical="center"/>
    </xf>
    <xf numFmtId="49" fontId="26" fillId="5" borderId="2" xfId="0" applyNumberFormat="1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top" wrapText="1"/>
    </xf>
    <xf numFmtId="49" fontId="31" fillId="0" borderId="23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/>
    </xf>
    <xf numFmtId="0" fontId="31" fillId="0" borderId="24" xfId="0" applyFont="1" applyBorder="1" applyAlignment="1">
      <alignment wrapText="1"/>
    </xf>
    <xf numFmtId="49" fontId="31" fillId="0" borderId="24" xfId="0" applyNumberFormat="1" applyFont="1" applyBorder="1" applyAlignment="1">
      <alignment horizont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 wrapText="1"/>
    </xf>
    <xf numFmtId="49" fontId="26" fillId="0" borderId="24" xfId="0" applyNumberFormat="1" applyFont="1" applyBorder="1" applyAlignment="1">
      <alignment horizontal="center" wrapText="1"/>
    </xf>
    <xf numFmtId="0" fontId="26" fillId="0" borderId="25" xfId="0" applyFont="1" applyBorder="1" applyAlignment="1">
      <alignment wrapText="1"/>
    </xf>
    <xf numFmtId="49" fontId="26" fillId="0" borderId="25" xfId="0" applyNumberFormat="1" applyFont="1" applyBorder="1" applyAlignment="1">
      <alignment horizontal="center" wrapText="1"/>
    </xf>
    <xf numFmtId="0" fontId="26" fillId="0" borderId="25" xfId="0" applyFont="1" applyBorder="1" applyAlignment="1">
      <alignment horizontal="center"/>
    </xf>
    <xf numFmtId="0" fontId="31" fillId="0" borderId="26" xfId="0" applyFont="1" applyBorder="1" applyAlignment="1">
      <alignment wrapText="1"/>
    </xf>
    <xf numFmtId="49" fontId="26" fillId="0" borderId="14" xfId="0" applyNumberFormat="1" applyFont="1" applyBorder="1" applyAlignment="1">
      <alignment wrapText="1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2" fillId="0" borderId="28" xfId="0" applyFont="1" applyBorder="1"/>
    <xf numFmtId="0" fontId="0" fillId="0" borderId="0" xfId="0" applyFont="1"/>
    <xf numFmtId="0" fontId="3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 wrapText="1"/>
    </xf>
    <xf numFmtId="0" fontId="3" fillId="0" borderId="0" xfId="0" applyFont="1"/>
    <xf numFmtId="0" fontId="26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wrapText="1"/>
    </xf>
    <xf numFmtId="0" fontId="26" fillId="0" borderId="24" xfId="0" applyFont="1" applyFill="1" applyBorder="1" applyAlignment="1">
      <alignment vertical="top" wrapText="1"/>
    </xf>
    <xf numFmtId="49" fontId="26" fillId="0" borderId="24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top" wrapText="1"/>
    </xf>
    <xf numFmtId="0" fontId="29" fillId="0" borderId="28" xfId="0" applyFont="1" applyBorder="1" applyAlignment="1">
      <alignment wrapText="1"/>
    </xf>
    <xf numFmtId="49" fontId="26" fillId="0" borderId="28" xfId="0" applyNumberFormat="1" applyFont="1" applyBorder="1" applyAlignment="1">
      <alignment horizontal="center" wrapText="1"/>
    </xf>
    <xf numFmtId="0" fontId="26" fillId="0" borderId="23" xfId="0" applyFont="1" applyBorder="1" applyAlignment="1">
      <alignment wrapText="1"/>
    </xf>
    <xf numFmtId="49" fontId="26" fillId="0" borderId="23" xfId="0" applyNumberFormat="1" applyFont="1" applyBorder="1" applyAlignment="1">
      <alignment horizontal="center" wrapText="1"/>
    </xf>
    <xf numFmtId="0" fontId="29" fillId="0" borderId="28" xfId="0" applyFont="1" applyBorder="1" applyAlignment="1">
      <alignment vertical="center" wrapText="1"/>
    </xf>
    <xf numFmtId="49" fontId="26" fillId="0" borderId="28" xfId="0" applyNumberFormat="1" applyFont="1" applyBorder="1" applyAlignment="1">
      <alignment horizontal="center"/>
    </xf>
    <xf numFmtId="0" fontId="26" fillId="3" borderId="23" xfId="0" applyFont="1" applyFill="1" applyBorder="1" applyAlignment="1">
      <alignment vertical="center" wrapText="1"/>
    </xf>
    <xf numFmtId="0" fontId="26" fillId="2" borderId="23" xfId="0" applyFont="1" applyFill="1" applyBorder="1"/>
    <xf numFmtId="0" fontId="26" fillId="2" borderId="24" xfId="0" applyFont="1" applyFill="1" applyBorder="1"/>
    <xf numFmtId="0" fontId="26" fillId="0" borderId="23" xfId="0" applyFont="1" applyBorder="1" applyAlignment="1">
      <alignment vertical="center" wrapText="1"/>
    </xf>
    <xf numFmtId="49" fontId="26" fillId="0" borderId="23" xfId="0" applyNumberFormat="1" applyFont="1" applyBorder="1" applyAlignment="1">
      <alignment wrapText="1"/>
    </xf>
    <xf numFmtId="0" fontId="26" fillId="0" borderId="24" xfId="0" applyFont="1" applyFill="1" applyBorder="1" applyAlignment="1">
      <alignment vertical="center" wrapText="1"/>
    </xf>
    <xf numFmtId="49" fontId="26" fillId="0" borderId="24" xfId="0" applyNumberFormat="1" applyFont="1" applyBorder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32" fillId="0" borderId="0" xfId="0" applyFont="1" applyBorder="1"/>
    <xf numFmtId="0" fontId="26" fillId="0" borderId="0" xfId="0" applyFont="1" applyBorder="1"/>
    <xf numFmtId="49" fontId="26" fillId="0" borderId="0" xfId="0" applyNumberFormat="1" applyFont="1" applyBorder="1"/>
    <xf numFmtId="170" fontId="34" fillId="0" borderId="5" xfId="0" applyNumberFormat="1" applyFont="1" applyBorder="1" applyAlignment="1">
      <alignment horizontal="right" vertical="center" wrapText="1"/>
    </xf>
    <xf numFmtId="170" fontId="15" fillId="0" borderId="17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170" fontId="34" fillId="0" borderId="17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70" fontId="15" fillId="0" borderId="30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169" fontId="33" fillId="0" borderId="24" xfId="0" applyNumberFormat="1" applyFont="1" applyBorder="1"/>
    <xf numFmtId="10" fontId="48" fillId="2" borderId="24" xfId="0" applyNumberFormat="1" applyFont="1" applyFill="1" applyBorder="1" applyAlignment="1">
      <alignment horizontal="center"/>
    </xf>
    <xf numFmtId="169" fontId="33" fillId="0" borderId="28" xfId="0" applyNumberFormat="1" applyFont="1" applyBorder="1"/>
    <xf numFmtId="170" fontId="32" fillId="2" borderId="24" xfId="0" applyNumberFormat="1" applyFont="1" applyFill="1" applyBorder="1" applyAlignment="1">
      <alignment horizontal="center"/>
    </xf>
    <xf numFmtId="170" fontId="33" fillId="2" borderId="24" xfId="0" applyNumberFormat="1" applyFont="1" applyFill="1" applyBorder="1" applyAlignment="1">
      <alignment horizontal="center"/>
    </xf>
    <xf numFmtId="170" fontId="48" fillId="2" borderId="24" xfId="0" applyNumberFormat="1" applyFont="1" applyFill="1" applyBorder="1" applyAlignment="1">
      <alignment horizontal="center"/>
    </xf>
    <xf numFmtId="167" fontId="0" fillId="0" borderId="0" xfId="0" applyNumberFormat="1"/>
    <xf numFmtId="170" fontId="33" fillId="0" borderId="24" xfId="0" applyNumberFormat="1" applyFont="1" applyFill="1" applyBorder="1" applyAlignment="1">
      <alignment horizontal="center"/>
    </xf>
    <xf numFmtId="167" fontId="15" fillId="0" borderId="20" xfId="0" applyNumberFormat="1" applyFont="1" applyBorder="1" applyAlignment="1">
      <alignment horizontal="center" vertical="center" wrapText="1"/>
    </xf>
    <xf numFmtId="170" fontId="15" fillId="0" borderId="20" xfId="0" applyNumberFormat="1" applyFont="1" applyBorder="1" applyAlignment="1">
      <alignment horizontal="right" vertical="center" wrapText="1"/>
    </xf>
    <xf numFmtId="4" fontId="46" fillId="3" borderId="0" xfId="0" applyNumberFormat="1" applyFont="1" applyFill="1" applyBorder="1" applyAlignment="1">
      <alignment horizontal="left" vertical="center" wrapText="1"/>
    </xf>
    <xf numFmtId="0" fontId="26" fillId="3" borderId="31" xfId="0" applyFont="1" applyFill="1" applyBorder="1" applyAlignment="1">
      <alignment vertical="center" wrapText="1"/>
    </xf>
    <xf numFmtId="49" fontId="26" fillId="0" borderId="31" xfId="0" applyNumberFormat="1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4" fontId="26" fillId="2" borderId="23" xfId="0" applyNumberFormat="1" applyFont="1" applyFill="1" applyBorder="1" applyAlignment="1">
      <alignment horizontal="center" wrapText="1"/>
    </xf>
    <xf numFmtId="4" fontId="26" fillId="2" borderId="24" xfId="0" applyNumberFormat="1" applyFont="1" applyFill="1" applyBorder="1" applyAlignment="1">
      <alignment horizontal="center" wrapText="1"/>
    </xf>
    <xf numFmtId="4" fontId="26" fillId="3" borderId="24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center" wrapText="1"/>
    </xf>
    <xf numFmtId="170" fontId="15" fillId="0" borderId="0" xfId="0" applyNumberFormat="1" applyFont="1" applyBorder="1" applyAlignment="1">
      <alignment horizontal="right" vertical="center" wrapText="1"/>
    </xf>
    <xf numFmtId="0" fontId="31" fillId="0" borderId="3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49" fillId="0" borderId="5" xfId="0" applyFont="1" applyBorder="1" applyAlignment="1">
      <alignment horizontal="left" vertical="center" wrapText="1"/>
    </xf>
    <xf numFmtId="169" fontId="13" fillId="6" borderId="2" xfId="0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/>
    </xf>
    <xf numFmtId="169" fontId="9" fillId="4" borderId="2" xfId="0" applyNumberFormat="1" applyFont="1" applyFill="1" applyBorder="1" applyAlignment="1">
      <alignment vertical="center"/>
    </xf>
    <xf numFmtId="169" fontId="13" fillId="0" borderId="0" xfId="0" applyNumberFormat="1" applyFont="1" applyAlignment="1">
      <alignment vertical="center"/>
    </xf>
    <xf numFmtId="169" fontId="13" fillId="0" borderId="2" xfId="0" applyNumberFormat="1" applyFont="1" applyFill="1" applyBorder="1" applyAlignment="1">
      <alignment vertical="center"/>
    </xf>
    <xf numFmtId="167" fontId="15" fillId="0" borderId="17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68" fontId="15" fillId="0" borderId="17" xfId="0" applyNumberFormat="1" applyFont="1" applyBorder="1" applyAlignment="1">
      <alignment horizontal="center" vertical="center" wrapText="1"/>
    </xf>
    <xf numFmtId="167" fontId="15" fillId="0" borderId="16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0" xfId="0" applyFill="1" applyBorder="1"/>
    <xf numFmtId="4" fontId="43" fillId="3" borderId="0" xfId="0" applyNumberFormat="1" applyFont="1" applyFill="1" applyBorder="1" applyAlignment="1">
      <alignment horizontal="left" vertical="center" wrapText="1"/>
    </xf>
    <xf numFmtId="0" fontId="44" fillId="3" borderId="0" xfId="0" applyFont="1" applyFill="1"/>
    <xf numFmtId="4" fontId="15" fillId="0" borderId="17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170" fontId="15" fillId="0" borderId="18" xfId="0" applyNumberFormat="1" applyFont="1" applyBorder="1" applyAlignment="1">
      <alignment horizontal="center" vertical="center" wrapText="1"/>
    </xf>
    <xf numFmtId="167" fontId="14" fillId="0" borderId="5" xfId="0" applyNumberFormat="1" applyFont="1" applyBorder="1" applyAlignment="1">
      <alignment horizontal="center" vertical="center" wrapText="1"/>
    </xf>
    <xf numFmtId="167" fontId="15" fillId="0" borderId="17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2" fillId="0" borderId="2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/>
    </xf>
    <xf numFmtId="4" fontId="13" fillId="0" borderId="0" xfId="0" applyNumberFormat="1" applyFont="1"/>
    <xf numFmtId="4" fontId="13" fillId="0" borderId="0" xfId="0" applyNumberFormat="1" applyFont="1" applyAlignment="1">
      <alignment vertical="center"/>
    </xf>
    <xf numFmtId="4" fontId="13" fillId="4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0" fontId="45" fillId="0" borderId="0" xfId="0" applyFont="1" applyBorder="1"/>
    <xf numFmtId="169" fontId="0" fillId="0" borderId="0" xfId="0" applyNumberFormat="1"/>
    <xf numFmtId="169" fontId="45" fillId="0" borderId="0" xfId="0" applyNumberFormat="1" applyFont="1"/>
    <xf numFmtId="169" fontId="13" fillId="0" borderId="2" xfId="0" applyNumberFormat="1" applyFont="1" applyBorder="1" applyAlignment="1">
      <alignment vertical="center"/>
    </xf>
    <xf numFmtId="169" fontId="9" fillId="4" borderId="2" xfId="0" applyNumberFormat="1" applyFont="1" applyFill="1" applyBorder="1" applyAlignment="1">
      <alignment vertical="center" wrapText="1"/>
    </xf>
    <xf numFmtId="169" fontId="13" fillId="6" borderId="2" xfId="0" applyNumberFormat="1" applyFont="1" applyFill="1" applyBorder="1" applyAlignment="1">
      <alignment vertical="center" wrapText="1"/>
    </xf>
    <xf numFmtId="169" fontId="13" fillId="3" borderId="2" xfId="0" applyNumberFormat="1" applyFont="1" applyFill="1" applyBorder="1" applyAlignment="1">
      <alignment vertical="center" wrapText="1"/>
    </xf>
    <xf numFmtId="169" fontId="13" fillId="6" borderId="2" xfId="0" applyNumberFormat="1" applyFont="1" applyFill="1" applyBorder="1" applyAlignment="1">
      <alignment horizontal="left" vertical="center" wrapText="1"/>
    </xf>
    <xf numFmtId="169" fontId="13" fillId="0" borderId="2" xfId="0" applyNumberFormat="1" applyFont="1" applyBorder="1" applyAlignment="1">
      <alignment vertical="center" wrapText="1"/>
    </xf>
    <xf numFmtId="169" fontId="13" fillId="0" borderId="2" xfId="0" applyNumberFormat="1" applyFont="1" applyFill="1" applyBorder="1" applyAlignment="1">
      <alignment vertical="center" wrapText="1"/>
    </xf>
    <xf numFmtId="169" fontId="13" fillId="3" borderId="0" xfId="0" applyNumberFormat="1" applyFont="1" applyFill="1" applyAlignment="1">
      <alignment vertical="center"/>
    </xf>
    <xf numFmtId="169" fontId="13" fillId="0" borderId="0" xfId="0" applyNumberFormat="1" applyFont="1" applyFill="1" applyAlignment="1">
      <alignment vertical="center"/>
    </xf>
    <xf numFmtId="4" fontId="35" fillId="0" borderId="0" xfId="0" applyNumberFormat="1" applyFont="1" applyAlignment="1">
      <alignment horizontal="center" vertical="center"/>
    </xf>
    <xf numFmtId="4" fontId="13" fillId="0" borderId="2" xfId="0" applyNumberFormat="1" applyFont="1" applyBorder="1" applyAlignment="1">
      <alignment vertical="center" wrapText="1"/>
    </xf>
    <xf numFmtId="4" fontId="0" fillId="0" borderId="0" xfId="0" applyNumberFormat="1"/>
    <xf numFmtId="169" fontId="15" fillId="0" borderId="16" xfId="0" applyNumberFormat="1" applyFont="1" applyFill="1" applyBorder="1" applyAlignment="1">
      <alignment horizontal="center" vertical="center" wrapText="1"/>
    </xf>
    <xf numFmtId="0" fontId="0" fillId="7" borderId="0" xfId="0" applyFill="1"/>
    <xf numFmtId="169" fontId="26" fillId="4" borderId="2" xfId="0" applyNumberFormat="1" applyFont="1" applyFill="1" applyBorder="1" applyAlignment="1">
      <alignment horizontal="center" vertical="center" wrapText="1"/>
    </xf>
    <xf numFmtId="169" fontId="50" fillId="0" borderId="24" xfId="0" applyNumberFormat="1" applyFont="1" applyBorder="1" applyAlignment="1">
      <alignment horizontal="center"/>
    </xf>
    <xf numFmtId="169" fontId="26" fillId="0" borderId="24" xfId="0" applyNumberFormat="1" applyFont="1" applyBorder="1" applyAlignment="1">
      <alignment horizontal="center"/>
    </xf>
    <xf numFmtId="169" fontId="26" fillId="0" borderId="28" xfId="0" applyNumberFormat="1" applyFont="1" applyBorder="1" applyAlignment="1">
      <alignment horizontal="center"/>
    </xf>
    <xf numFmtId="169" fontId="50" fillId="0" borderId="23" xfId="0" applyNumberFormat="1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169" fontId="51" fillId="0" borderId="24" xfId="0" applyNumberFormat="1" applyFont="1" applyBorder="1" applyAlignment="1">
      <alignment horizontal="center"/>
    </xf>
    <xf numFmtId="169" fontId="50" fillId="0" borderId="25" xfId="0" applyNumberFormat="1" applyFont="1" applyBorder="1" applyAlignment="1">
      <alignment horizontal="center"/>
    </xf>
    <xf numFmtId="169" fontId="26" fillId="0" borderId="25" xfId="0" applyNumberFormat="1" applyFont="1" applyBorder="1" applyAlignment="1">
      <alignment horizontal="center"/>
    </xf>
    <xf numFmtId="169" fontId="50" fillId="0" borderId="31" xfId="0" applyNumberFormat="1" applyFont="1" applyBorder="1" applyAlignment="1">
      <alignment horizontal="center"/>
    </xf>
    <xf numFmtId="169" fontId="26" fillId="0" borderId="31" xfId="0" applyNumberFormat="1" applyFont="1" applyBorder="1" applyAlignment="1">
      <alignment horizontal="center"/>
    </xf>
    <xf numFmtId="169" fontId="47" fillId="0" borderId="0" xfId="0" applyNumberFormat="1" applyFont="1"/>
    <xf numFmtId="169" fontId="2" fillId="0" borderId="0" xfId="0" applyNumberFormat="1" applyFont="1"/>
    <xf numFmtId="169" fontId="50" fillId="0" borderId="0" xfId="0" applyNumberFormat="1" applyFont="1" applyBorder="1"/>
    <xf numFmtId="169" fontId="26" fillId="0" borderId="0" xfId="0" applyNumberFormat="1" applyFont="1" applyBorder="1"/>
    <xf numFmtId="169" fontId="9" fillId="0" borderId="0" xfId="0" applyNumberFormat="1" applyFont="1" applyAlignment="1">
      <alignment horizontal="right" vertical="center" wrapText="1"/>
    </xf>
    <xf numFmtId="169" fontId="26" fillId="2" borderId="23" xfId="0" applyNumberFormat="1" applyFont="1" applyFill="1" applyBorder="1" applyAlignment="1">
      <alignment horizontal="right" wrapText="1"/>
    </xf>
    <xf numFmtId="169" fontId="32" fillId="0" borderId="24" xfId="0" applyNumberFormat="1" applyFont="1" applyBorder="1"/>
    <xf numFmtId="169" fontId="32" fillId="0" borderId="25" xfId="0" applyNumberFormat="1" applyFont="1" applyBorder="1"/>
    <xf numFmtId="169" fontId="33" fillId="0" borderId="31" xfId="0" applyNumberFormat="1" applyFont="1" applyBorder="1"/>
    <xf numFmtId="169" fontId="26" fillId="0" borderId="23" xfId="0" applyNumberFormat="1" applyFont="1" applyBorder="1"/>
    <xf numFmtId="169" fontId="26" fillId="0" borderId="24" xfId="0" applyNumberFormat="1" applyFont="1" applyBorder="1"/>
    <xf numFmtId="169" fontId="32" fillId="0" borderId="28" xfId="0" applyNumberFormat="1" applyFont="1" applyBorder="1"/>
    <xf numFmtId="169" fontId="32" fillId="0" borderId="0" xfId="0" applyNumberFormat="1" applyFont="1" applyBorder="1"/>
    <xf numFmtId="4" fontId="9" fillId="0" borderId="0" xfId="0" applyNumberFormat="1" applyFont="1" applyAlignment="1">
      <alignment horizontal="right" vertical="center" wrapText="1"/>
    </xf>
    <xf numFmtId="4" fontId="26" fillId="0" borderId="28" xfId="0" applyNumberFormat="1" applyFont="1" applyBorder="1" applyAlignment="1">
      <alignment horizontal="center" wrapText="1"/>
    </xf>
    <xf numFmtId="4" fontId="31" fillId="3" borderId="24" xfId="0" applyNumberFormat="1" applyFont="1" applyFill="1" applyBorder="1" applyAlignment="1">
      <alignment horizontal="center" wrapText="1"/>
    </xf>
    <xf numFmtId="4" fontId="33" fillId="2" borderId="24" xfId="0" applyNumberFormat="1" applyFont="1" applyFill="1" applyBorder="1"/>
    <xf numFmtId="4" fontId="32" fillId="2" borderId="24" xfId="0" applyNumberFormat="1" applyFont="1" applyFill="1" applyBorder="1"/>
    <xf numFmtId="4" fontId="26" fillId="3" borderId="25" xfId="0" applyNumberFormat="1" applyFont="1" applyFill="1" applyBorder="1" applyAlignment="1">
      <alignment horizontal="center" wrapText="1"/>
    </xf>
    <xf numFmtId="4" fontId="26" fillId="0" borderId="24" xfId="0" applyNumberFormat="1" applyFont="1" applyBorder="1" applyAlignment="1">
      <alignment horizontal="center" wrapText="1"/>
    </xf>
    <xf numFmtId="4" fontId="26" fillId="0" borderId="31" xfId="0" applyNumberFormat="1" applyFont="1" applyBorder="1" applyAlignment="1">
      <alignment horizontal="center" wrapText="1"/>
    </xf>
    <xf numFmtId="4" fontId="26" fillId="0" borderId="28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 wrapText="1"/>
    </xf>
    <xf numFmtId="4" fontId="2" fillId="0" borderId="0" xfId="0" applyNumberFormat="1" applyFont="1"/>
    <xf numFmtId="4" fontId="26" fillId="0" borderId="0" xfId="0" applyNumberFormat="1" applyFont="1" applyBorder="1"/>
    <xf numFmtId="1" fontId="26" fillId="5" borderId="2" xfId="0" applyNumberFormat="1" applyFont="1" applyFill="1" applyBorder="1" applyAlignment="1">
      <alignment horizontal="center" vertical="center" wrapText="1"/>
    </xf>
    <xf numFmtId="1" fontId="26" fillId="5" borderId="2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4" fontId="39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46" fillId="3" borderId="0" xfId="0" applyNumberFormat="1" applyFont="1" applyFill="1" applyBorder="1" applyAlignment="1">
      <alignment horizontal="center" vertical="center" wrapText="1"/>
    </xf>
    <xf numFmtId="4" fontId="55" fillId="3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justify"/>
    </xf>
    <xf numFmtId="167" fontId="0" fillId="0" borderId="0" xfId="0" applyNumberFormat="1" applyFill="1"/>
    <xf numFmtId="1" fontId="0" fillId="0" borderId="0" xfId="0" applyNumberFormat="1" applyFill="1"/>
    <xf numFmtId="169" fontId="26" fillId="4" borderId="2" xfId="0" applyNumberFormat="1" applyFont="1" applyFill="1" applyBorder="1" applyAlignment="1">
      <alignment horizontal="center" vertical="center" wrapText="1"/>
    </xf>
    <xf numFmtId="169" fontId="34" fillId="0" borderId="5" xfId="0" applyNumberFormat="1" applyFont="1" applyBorder="1" applyAlignment="1">
      <alignment horizontal="center" vertical="center" wrapText="1"/>
    </xf>
    <xf numFmtId="169" fontId="15" fillId="0" borderId="16" xfId="0" applyNumberFormat="1" applyFont="1" applyBorder="1" applyAlignment="1">
      <alignment horizontal="left" vertical="center" wrapText="1"/>
    </xf>
    <xf numFmtId="169" fontId="15" fillId="0" borderId="16" xfId="0" applyNumberFormat="1" applyFont="1" applyBorder="1" applyAlignment="1">
      <alignment horizontal="center" vertical="center" wrapText="1"/>
    </xf>
    <xf numFmtId="169" fontId="34" fillId="0" borderId="17" xfId="0" applyNumberFormat="1" applyFont="1" applyBorder="1" applyAlignment="1">
      <alignment horizontal="center" vertical="center" wrapText="1"/>
    </xf>
    <xf numFmtId="169" fontId="15" fillId="0" borderId="17" xfId="0" applyNumberFormat="1" applyFont="1" applyBorder="1" applyAlignment="1">
      <alignment horizontal="center" vertical="center" wrapText="1"/>
    </xf>
    <xf numFmtId="169" fontId="15" fillId="0" borderId="20" xfId="0" applyNumberFormat="1" applyFont="1" applyBorder="1" applyAlignment="1">
      <alignment horizontal="center" vertical="center" wrapText="1"/>
    </xf>
    <xf numFmtId="170" fontId="15" fillId="0" borderId="7" xfId="0" applyNumberFormat="1" applyFont="1" applyBorder="1" applyAlignment="1">
      <alignment horizontal="left" vertical="center" wrapText="1"/>
    </xf>
    <xf numFmtId="170" fontId="15" fillId="2" borderId="17" xfId="0" applyNumberFormat="1" applyFont="1" applyFill="1" applyBorder="1" applyAlignment="1">
      <alignment horizontal="left" vertical="center" wrapText="1"/>
    </xf>
    <xf numFmtId="169" fontId="14" fillId="0" borderId="18" xfId="0" applyNumberFormat="1" applyFont="1" applyBorder="1" applyAlignment="1">
      <alignment horizontal="center" vertical="center" wrapText="1"/>
    </xf>
    <xf numFmtId="169" fontId="15" fillId="0" borderId="32" xfId="0" applyNumberFormat="1" applyFont="1" applyBorder="1" applyAlignment="1">
      <alignment horizontal="center" vertical="center" wrapText="1"/>
    </xf>
    <xf numFmtId="169" fontId="34" fillId="0" borderId="16" xfId="0" applyNumberFormat="1" applyFont="1" applyBorder="1" applyAlignment="1">
      <alignment horizontal="center" vertical="center" wrapText="1"/>
    </xf>
    <xf numFmtId="169" fontId="15" fillId="0" borderId="19" xfId="0" applyNumberFormat="1" applyFont="1" applyBorder="1" applyAlignment="1">
      <alignment horizontal="left" vertical="center" wrapText="1"/>
    </xf>
    <xf numFmtId="169" fontId="15" fillId="3" borderId="19" xfId="0" applyNumberFormat="1" applyFont="1" applyFill="1" applyBorder="1" applyAlignment="1">
      <alignment horizontal="center" vertical="center" wrapText="1"/>
    </xf>
    <xf numFmtId="169" fontId="15" fillId="0" borderId="1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3" fillId="0" borderId="7" xfId="0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center" vertical="center" wrapText="1"/>
    </xf>
    <xf numFmtId="1" fontId="53" fillId="0" borderId="20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67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6" fontId="49" fillId="0" borderId="17" xfId="0" applyNumberFormat="1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49" fontId="46" fillId="7" borderId="0" xfId="0" applyNumberFormat="1" applyFont="1" applyFill="1" applyBorder="1" applyAlignment="1">
      <alignment horizontal="center" vertical="center" wrapText="1"/>
    </xf>
    <xf numFmtId="3" fontId="46" fillId="7" borderId="0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/>
    </xf>
    <xf numFmtId="168" fontId="15" fillId="0" borderId="1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69" fontId="31" fillId="0" borderId="23" xfId="0" applyNumberFormat="1" applyFont="1" applyBorder="1" applyAlignment="1">
      <alignment horizontal="center"/>
    </xf>
    <xf numFmtId="169" fontId="31" fillId="0" borderId="24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2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7" fontId="15" fillId="0" borderId="16" xfId="0" applyNumberFormat="1" applyFont="1" applyBorder="1" applyAlignment="1">
      <alignment horizontal="center" vertical="center" wrapText="1"/>
    </xf>
    <xf numFmtId="166" fontId="15" fillId="0" borderId="16" xfId="0" applyNumberFormat="1" applyFont="1" applyBorder="1" applyAlignment="1">
      <alignment horizontal="center" vertical="center" wrapText="1"/>
    </xf>
    <xf numFmtId="169" fontId="15" fillId="0" borderId="7" xfId="0" applyNumberFormat="1" applyFont="1" applyBorder="1" applyAlignment="1">
      <alignment horizontal="center" vertical="center" wrapText="1"/>
    </xf>
    <xf numFmtId="169" fontId="26" fillId="0" borderId="31" xfId="0" applyNumberFormat="1" applyFont="1" applyFill="1" applyBorder="1" applyAlignment="1">
      <alignment horizontal="center"/>
    </xf>
    <xf numFmtId="169" fontId="26" fillId="3" borderId="24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2" fontId="54" fillId="8" borderId="0" xfId="0" applyNumberFormat="1" applyFont="1" applyFill="1" applyBorder="1" applyAlignment="1">
      <alignment horizontal="center" wrapText="1"/>
    </xf>
    <xf numFmtId="2" fontId="56" fillId="8" borderId="0" xfId="0" applyNumberFormat="1" applyFont="1" applyFill="1" applyBorder="1" applyAlignment="1">
      <alignment horizontal="center" wrapText="1"/>
    </xf>
    <xf numFmtId="2" fontId="0" fillId="0" borderId="0" xfId="0" applyNumberFormat="1" applyBorder="1"/>
    <xf numFmtId="0" fontId="14" fillId="5" borderId="1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9" fontId="9" fillId="3" borderId="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169" fontId="27" fillId="0" borderId="0" xfId="0" applyNumberFormat="1" applyFont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49" fontId="26" fillId="4" borderId="2" xfId="1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vertical="center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4" fontId="26" fillId="4" borderId="2" xfId="0" applyNumberFormat="1" applyFont="1" applyFill="1" applyBorder="1" applyAlignment="1">
      <alignment horizontal="center" vertical="center" wrapText="1"/>
    </xf>
    <xf numFmtId="169" fontId="26" fillId="4" borderId="2" xfId="0" applyNumberFormat="1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169" fontId="26" fillId="4" borderId="5" xfId="0" applyNumberFormat="1" applyFont="1" applyFill="1" applyBorder="1" applyAlignment="1">
      <alignment horizontal="center" vertical="center" wrapText="1"/>
    </xf>
    <xf numFmtId="169" fontId="26" fillId="4" borderId="7" xfId="0" applyNumberFormat="1" applyFont="1" applyFill="1" applyBorder="1" applyAlignment="1">
      <alignment horizontal="center" vertical="center" wrapText="1"/>
    </xf>
    <xf numFmtId="169" fontId="26" fillId="4" borderId="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31" fillId="0" borderId="0" xfId="0" applyFont="1" applyBorder="1" applyAlignment="1">
      <alignment vertical="center" wrapText="1"/>
    </xf>
    <xf numFmtId="0" fontId="29" fillId="0" borderId="26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9" fillId="5" borderId="26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vertical="center"/>
    </xf>
    <xf numFmtId="0" fontId="30" fillId="5" borderId="27" xfId="0" applyFont="1" applyFill="1" applyBorder="1" applyAlignment="1">
      <alignment vertical="center"/>
    </xf>
    <xf numFmtId="0" fontId="29" fillId="5" borderId="14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justify" wrapText="1"/>
    </xf>
    <xf numFmtId="0" fontId="29" fillId="5" borderId="14" xfId="0" applyFont="1" applyFill="1" applyBorder="1" applyAlignment="1">
      <alignment horizontal="center" vertical="justify" wrapText="1"/>
    </xf>
    <xf numFmtId="0" fontId="29" fillId="5" borderId="27" xfId="0" applyFont="1" applyFill="1" applyBorder="1" applyAlignment="1">
      <alignment horizontal="center" vertical="justify" wrapText="1"/>
    </xf>
    <xf numFmtId="0" fontId="29" fillId="5" borderId="26" xfId="0" applyFont="1" applyFill="1" applyBorder="1" applyAlignment="1">
      <alignment horizontal="center" wrapText="1"/>
    </xf>
    <xf numFmtId="0" fontId="29" fillId="5" borderId="14" xfId="0" applyFont="1" applyFill="1" applyBorder="1" applyAlignment="1">
      <alignment horizontal="center" wrapText="1"/>
    </xf>
    <xf numFmtId="0" fontId="29" fillId="5" borderId="27" xfId="0" applyFont="1" applyFill="1" applyBorder="1" applyAlignment="1">
      <alignment horizontal="center" wrapText="1"/>
    </xf>
    <xf numFmtId="169" fontId="15" fillId="0" borderId="7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69" fontId="26" fillId="0" borderId="24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  <colors>
    <mruColors>
      <color rgb="FFFFFFCC"/>
      <color rgb="FF0000FF"/>
      <color rgb="FF0000CC"/>
      <color rgb="FF66FFCC"/>
      <color rgb="FF00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6"/>
  <sheetViews>
    <sheetView tabSelected="1" view="pageBreakPreview" zoomScale="60" zoomScaleNormal="60" workbookViewId="0">
      <selection activeCell="A5" sqref="A5"/>
    </sheetView>
  </sheetViews>
  <sheetFormatPr defaultRowHeight="12.75"/>
  <cols>
    <col min="1" max="1" width="71.7109375" customWidth="1"/>
    <col min="2" max="2" width="13" customWidth="1"/>
    <col min="3" max="3" width="19.42578125" style="10" customWidth="1"/>
    <col min="4" max="4" width="21.85546875" customWidth="1"/>
    <col min="5" max="5" width="16.42578125" customWidth="1"/>
    <col min="6" max="6" width="12.7109375" bestFit="1" customWidth="1"/>
    <col min="7" max="7" width="12.7109375" customWidth="1"/>
  </cols>
  <sheetData>
    <row r="1" spans="1:5" ht="18.75" customHeight="1">
      <c r="A1" s="13"/>
      <c r="B1" s="14"/>
      <c r="C1" s="291"/>
      <c r="D1" s="331" t="s">
        <v>77</v>
      </c>
      <c r="E1" s="331"/>
    </row>
    <row r="2" spans="1:5" ht="18">
      <c r="A2" s="14"/>
      <c r="B2" s="14"/>
      <c r="C2" s="291"/>
      <c r="D2" s="332"/>
      <c r="E2" s="332"/>
    </row>
    <row r="3" spans="1:5" ht="88.5" customHeight="1">
      <c r="A3" s="333" t="s">
        <v>377</v>
      </c>
      <c r="B3" s="333"/>
      <c r="C3" s="333"/>
      <c r="D3" s="333"/>
      <c r="E3" s="333"/>
    </row>
    <row r="4" spans="1:5" ht="18">
      <c r="A4" s="334"/>
      <c r="B4" s="334"/>
      <c r="C4" s="334"/>
      <c r="D4" s="334"/>
      <c r="E4" s="334"/>
    </row>
    <row r="5" spans="1:5" ht="123" customHeight="1">
      <c r="A5" s="15" t="s">
        <v>66</v>
      </c>
      <c r="B5" s="16" t="s">
        <v>67</v>
      </c>
      <c r="C5" s="17" t="s">
        <v>34</v>
      </c>
      <c r="D5" s="18" t="s">
        <v>35</v>
      </c>
      <c r="E5" s="17" t="s">
        <v>78</v>
      </c>
    </row>
    <row r="6" spans="1:5" ht="18.75">
      <c r="A6" s="327" t="s">
        <v>68</v>
      </c>
      <c r="B6" s="328"/>
      <c r="C6" s="328"/>
      <c r="D6" s="328"/>
      <c r="E6" s="329"/>
    </row>
    <row r="7" spans="1:5" ht="58.5" customHeight="1">
      <c r="A7" s="19" t="s">
        <v>372</v>
      </c>
      <c r="B7" s="20" t="s">
        <v>69</v>
      </c>
      <c r="C7" s="277">
        <v>2799.9576999999999</v>
      </c>
      <c r="D7" s="277">
        <v>2650.6583000000001</v>
      </c>
      <c r="E7" s="141">
        <v>1.0563254041458305</v>
      </c>
    </row>
    <row r="8" spans="1:5" ht="24.95" customHeight="1">
      <c r="A8" s="22" t="s">
        <v>28</v>
      </c>
      <c r="B8" s="23"/>
      <c r="C8" s="278"/>
      <c r="D8" s="278"/>
      <c r="E8" s="283"/>
    </row>
    <row r="9" spans="1:5" ht="58.5" customHeight="1">
      <c r="A9" s="25" t="s">
        <v>362</v>
      </c>
      <c r="B9" s="26" t="s">
        <v>69</v>
      </c>
      <c r="C9" s="279">
        <v>727.3722600000001</v>
      </c>
      <c r="D9" s="279">
        <v>775.64299999999992</v>
      </c>
      <c r="E9" s="142">
        <v>0.93776680766796083</v>
      </c>
    </row>
    <row r="10" spans="1:5" ht="48" customHeight="1">
      <c r="A10" s="25" t="s">
        <v>80</v>
      </c>
      <c r="B10" s="26" t="s">
        <v>69</v>
      </c>
      <c r="C10" s="279">
        <v>34.491</v>
      </c>
      <c r="D10" s="279">
        <v>21.97</v>
      </c>
      <c r="E10" s="142">
        <v>1.5699135184342285</v>
      </c>
    </row>
    <row r="11" spans="1:5" ht="24.95" customHeight="1">
      <c r="A11" s="25" t="s">
        <v>81</v>
      </c>
      <c r="B11" s="26" t="s">
        <v>69</v>
      </c>
      <c r="C11" s="279">
        <v>692.88126000000011</v>
      </c>
      <c r="D11" s="279">
        <v>753.67299999999989</v>
      </c>
      <c r="E11" s="142">
        <v>0.91933936866519061</v>
      </c>
    </row>
    <row r="12" spans="1:5" ht="24.95" customHeight="1">
      <c r="A12" s="29" t="s">
        <v>82</v>
      </c>
      <c r="B12" s="26" t="s">
        <v>69</v>
      </c>
      <c r="C12" s="279">
        <v>0</v>
      </c>
      <c r="D12" s="279">
        <v>0</v>
      </c>
      <c r="E12" s="142" t="e">
        <v>#DIV/0!</v>
      </c>
    </row>
    <row r="13" spans="1:5" ht="24.95" customHeight="1">
      <c r="A13" s="30" t="s">
        <v>4</v>
      </c>
      <c r="B13" s="26" t="s">
        <v>69</v>
      </c>
      <c r="C13" s="279">
        <v>168.56100000000001</v>
      </c>
      <c r="D13" s="279">
        <v>23.917999999999999</v>
      </c>
      <c r="E13" s="142">
        <v>7.0474538004849911</v>
      </c>
    </row>
    <row r="14" spans="1:5" ht="24.95" customHeight="1">
      <c r="A14" s="30" t="s">
        <v>5</v>
      </c>
      <c r="B14" s="26" t="s">
        <v>69</v>
      </c>
      <c r="C14" s="279">
        <v>682.51424000000009</v>
      </c>
      <c r="D14" s="279">
        <v>837.32049999999992</v>
      </c>
      <c r="E14" s="142">
        <v>0.81511707882465578</v>
      </c>
    </row>
    <row r="15" spans="1:5" ht="24.95" customHeight="1">
      <c r="A15" s="25" t="s">
        <v>83</v>
      </c>
      <c r="B15" s="26" t="s">
        <v>69</v>
      </c>
      <c r="C15" s="279">
        <v>187.625</v>
      </c>
      <c r="D15" s="279">
        <v>209.06200000000001</v>
      </c>
      <c r="E15" s="142">
        <v>0.89746104026556706</v>
      </c>
    </row>
    <row r="16" spans="1:5" ht="24.95" customHeight="1">
      <c r="A16" s="25" t="s">
        <v>84</v>
      </c>
      <c r="B16" s="26" t="s">
        <v>69</v>
      </c>
      <c r="C16" s="279">
        <v>64.740000000000009</v>
      </c>
      <c r="D16" s="279">
        <v>19.563700000000001</v>
      </c>
      <c r="E16" s="142">
        <v>3.309189979400625</v>
      </c>
    </row>
    <row r="17" spans="1:5" ht="24.95" customHeight="1">
      <c r="A17" s="30" t="s">
        <v>6</v>
      </c>
      <c r="B17" s="26" t="s">
        <v>69</v>
      </c>
      <c r="C17" s="279">
        <v>17.1188</v>
      </c>
      <c r="D17" s="279">
        <v>7.0010000000000003</v>
      </c>
      <c r="E17" s="142">
        <v>2.4451935437794599</v>
      </c>
    </row>
    <row r="18" spans="1:5" ht="42" customHeight="1">
      <c r="A18" s="29" t="s">
        <v>85</v>
      </c>
      <c r="B18" s="26" t="s">
        <v>69</v>
      </c>
      <c r="C18" s="279">
        <v>538.15300000000025</v>
      </c>
      <c r="D18" s="279">
        <v>480.29280000000006</v>
      </c>
      <c r="E18" s="142">
        <v>1.1204685974888655</v>
      </c>
    </row>
    <row r="19" spans="1:5" ht="24.95" customHeight="1">
      <c r="A19" s="29" t="s">
        <v>86</v>
      </c>
      <c r="B19" s="26" t="s">
        <v>69</v>
      </c>
      <c r="C19" s="279">
        <v>233.66700000000003</v>
      </c>
      <c r="D19" s="279">
        <v>73.431899999999999</v>
      </c>
      <c r="E19" s="142">
        <v>3.1820911620154186</v>
      </c>
    </row>
    <row r="20" spans="1:5" ht="24.95" customHeight="1">
      <c r="A20" s="29" t="s">
        <v>87</v>
      </c>
      <c r="B20" s="26" t="s">
        <v>69</v>
      </c>
      <c r="C20" s="279">
        <v>4.5659999999999998</v>
      </c>
      <c r="D20" s="279">
        <v>5.9778000000000002</v>
      </c>
      <c r="E20" s="142">
        <v>0.76382615678008625</v>
      </c>
    </row>
    <row r="21" spans="1:5" ht="24.95" customHeight="1">
      <c r="A21" s="30" t="s">
        <v>72</v>
      </c>
      <c r="B21" s="26" t="s">
        <v>69</v>
      </c>
      <c r="C21" s="279">
        <v>175.6404</v>
      </c>
      <c r="D21" s="279">
        <v>218.44759999999997</v>
      </c>
      <c r="E21" s="142">
        <v>0.80403904643493462</v>
      </c>
    </row>
    <row r="22" spans="1:5" ht="24.95" customHeight="1">
      <c r="A22" s="31" t="s">
        <v>88</v>
      </c>
      <c r="B22" s="26" t="s">
        <v>16</v>
      </c>
      <c r="C22" s="280">
        <v>45.292833918374612</v>
      </c>
      <c r="D22" s="280">
        <v>41.852719751156584</v>
      </c>
      <c r="E22" s="142">
        <v>1.0821957136279765</v>
      </c>
    </row>
    <row r="23" spans="1:5" ht="24.95" customHeight="1">
      <c r="A23" s="31" t="s">
        <v>89</v>
      </c>
      <c r="B23" s="26" t="s">
        <v>69</v>
      </c>
      <c r="C23" s="313">
        <v>95.263000000000005</v>
      </c>
      <c r="D23" s="281">
        <v>116.727</v>
      </c>
      <c r="E23" s="142">
        <v>0.81611795043134838</v>
      </c>
    </row>
    <row r="24" spans="1:5" ht="24.95" customHeight="1">
      <c r="A24" s="31" t="s">
        <v>37</v>
      </c>
      <c r="B24" s="26" t="s">
        <v>69</v>
      </c>
      <c r="C24" s="313">
        <v>185.53899999999999</v>
      </c>
      <c r="D24" s="281">
        <v>9.0120000000000005</v>
      </c>
      <c r="E24" s="142">
        <v>20.587993786063024</v>
      </c>
    </row>
    <row r="25" spans="1:5" ht="24.95" customHeight="1">
      <c r="A25" s="31" t="s">
        <v>90</v>
      </c>
      <c r="B25" s="26" t="s">
        <v>11</v>
      </c>
      <c r="C25" s="313">
        <v>79.245283018867923</v>
      </c>
      <c r="D25" s="281">
        <v>95.035460992907801</v>
      </c>
      <c r="E25" s="284"/>
    </row>
    <row r="26" spans="1:5" ht="24.95" customHeight="1">
      <c r="A26" s="31" t="s">
        <v>91</v>
      </c>
      <c r="B26" s="26" t="s">
        <v>11</v>
      </c>
      <c r="C26" s="313">
        <v>20.754716981132077</v>
      </c>
      <c r="D26" s="281">
        <v>4.9645390070921991</v>
      </c>
      <c r="E26" s="284"/>
    </row>
    <row r="27" spans="1:5" ht="69.75" customHeight="1">
      <c r="A27" s="33" t="s">
        <v>92</v>
      </c>
      <c r="B27" s="26" t="s">
        <v>69</v>
      </c>
      <c r="C27" s="313">
        <v>708.55499999999995</v>
      </c>
      <c r="D27" s="281">
        <v>701.73</v>
      </c>
      <c r="E27" s="142">
        <v>1.0097259629772133</v>
      </c>
    </row>
    <row r="28" spans="1:5" ht="63.75" customHeight="1">
      <c r="A28" s="33" t="s">
        <v>93</v>
      </c>
      <c r="B28" s="26" t="s">
        <v>69</v>
      </c>
      <c r="C28" s="313">
        <v>336.13600000000002</v>
      </c>
      <c r="D28" s="281">
        <v>331.15100000000001</v>
      </c>
      <c r="E28" s="142">
        <v>1.0150535556287013</v>
      </c>
    </row>
    <row r="29" spans="1:5" ht="24.95" customHeight="1">
      <c r="A29" s="33" t="s">
        <v>94</v>
      </c>
      <c r="B29" s="26" t="s">
        <v>16</v>
      </c>
      <c r="C29" s="282">
        <v>5.4374221517656389</v>
      </c>
      <c r="D29" s="282">
        <v>5.2691616147151024</v>
      </c>
      <c r="E29" s="142">
        <v>1.031933075763066</v>
      </c>
    </row>
    <row r="30" spans="1:5" ht="24.95" customHeight="1">
      <c r="A30" s="327" t="s">
        <v>18</v>
      </c>
      <c r="B30" s="328"/>
      <c r="C30" s="325"/>
      <c r="D30" s="325"/>
      <c r="E30" s="326"/>
    </row>
    <row r="31" spans="1:5" ht="24.95" customHeight="1">
      <c r="A31" s="34" t="s">
        <v>95</v>
      </c>
      <c r="B31" s="183"/>
      <c r="C31" s="196"/>
      <c r="D31" s="202"/>
      <c r="E31" s="183"/>
    </row>
    <row r="32" spans="1:5" ht="51.75" customHeight="1">
      <c r="A32" s="35" t="s">
        <v>96</v>
      </c>
      <c r="B32" s="23" t="s">
        <v>69</v>
      </c>
      <c r="C32" s="285">
        <v>938.53702840000017</v>
      </c>
      <c r="D32" s="285">
        <v>1094.5488</v>
      </c>
      <c r="E32" s="144">
        <v>0.8574647639282964</v>
      </c>
    </row>
    <row r="33" spans="1:11" ht="24.95" customHeight="1">
      <c r="A33" s="35" t="s">
        <v>358</v>
      </c>
      <c r="B33" s="23" t="s">
        <v>11</v>
      </c>
      <c r="C33" s="192">
        <v>99.664651985237867</v>
      </c>
      <c r="D33" s="192">
        <v>89.633513652353486</v>
      </c>
      <c r="E33" s="32"/>
    </row>
    <row r="34" spans="1:11" ht="24.95" customHeight="1">
      <c r="A34" s="36" t="s">
        <v>97</v>
      </c>
      <c r="B34" s="20"/>
      <c r="C34" s="21"/>
      <c r="D34" s="21"/>
      <c r="E34" s="37"/>
    </row>
    <row r="35" spans="1:11" ht="42" customHeight="1">
      <c r="A35" s="38" t="s">
        <v>98</v>
      </c>
      <c r="B35" s="23" t="s">
        <v>69</v>
      </c>
      <c r="C35" s="225">
        <v>38.465000000000003</v>
      </c>
      <c r="D35" s="225">
        <v>23.917999999999999</v>
      </c>
      <c r="E35" s="142">
        <v>1.6082030270089474</v>
      </c>
      <c r="I35" s="184"/>
      <c r="J35" s="184"/>
      <c r="K35" s="184"/>
    </row>
    <row r="36" spans="1:11" ht="24.95" customHeight="1">
      <c r="A36" s="38" t="s">
        <v>17</v>
      </c>
      <c r="B36" s="23" t="s">
        <v>11</v>
      </c>
      <c r="C36" s="314">
        <v>333.40291262135923</v>
      </c>
      <c r="D36" s="182">
        <v>72.535211267605632</v>
      </c>
      <c r="E36" s="32"/>
      <c r="I36" s="184"/>
      <c r="J36" s="184"/>
      <c r="K36" s="184"/>
    </row>
    <row r="37" spans="1:11" ht="24.95" customHeight="1">
      <c r="A37" s="36" t="s">
        <v>99</v>
      </c>
      <c r="B37" s="20"/>
      <c r="C37" s="21"/>
      <c r="D37" s="37"/>
      <c r="E37" s="37"/>
      <c r="I37" s="184"/>
      <c r="J37" s="184"/>
      <c r="K37" s="184"/>
    </row>
    <row r="38" spans="1:11" ht="24.95" customHeight="1">
      <c r="A38" s="39" t="s">
        <v>98</v>
      </c>
      <c r="B38" s="23" t="s">
        <v>69</v>
      </c>
      <c r="C38" s="225">
        <v>652.95702840000013</v>
      </c>
      <c r="D38" s="225">
        <v>837.32060000000001</v>
      </c>
      <c r="E38" s="142">
        <v>0.77981722699764</v>
      </c>
      <c r="I38" s="184"/>
      <c r="J38" s="184"/>
      <c r="K38" s="184"/>
    </row>
    <row r="39" spans="1:11" ht="24.95" customHeight="1">
      <c r="A39" s="38" t="s">
        <v>17</v>
      </c>
      <c r="B39" s="23" t="s">
        <v>11</v>
      </c>
      <c r="C39" s="314">
        <v>87.307525485130725</v>
      </c>
      <c r="D39" s="182">
        <v>93.189120784958305</v>
      </c>
      <c r="E39" s="32"/>
    </row>
    <row r="40" spans="1:11" ht="39" customHeight="1">
      <c r="A40" s="36" t="s">
        <v>100</v>
      </c>
      <c r="B40" s="20"/>
      <c r="C40" s="21"/>
      <c r="D40" s="37"/>
      <c r="E40" s="37"/>
    </row>
    <row r="41" spans="1:11" ht="39.75" customHeight="1">
      <c r="A41" s="39" t="s">
        <v>101</v>
      </c>
      <c r="B41" s="23" t="s">
        <v>69</v>
      </c>
      <c r="C41" s="225">
        <v>187.625</v>
      </c>
      <c r="D41" s="225">
        <v>209.06200000000001</v>
      </c>
      <c r="E41" s="142">
        <v>0.89746104026556706</v>
      </c>
    </row>
    <row r="42" spans="1:11" ht="24.95" customHeight="1">
      <c r="A42" s="40" t="s">
        <v>17</v>
      </c>
      <c r="B42" s="26" t="s">
        <v>11</v>
      </c>
      <c r="C42" s="314">
        <v>137.87582570406946</v>
      </c>
      <c r="D42" s="193">
        <v>76.203142030856952</v>
      </c>
      <c r="E42" s="32"/>
    </row>
    <row r="43" spans="1:11" ht="63.75" customHeight="1">
      <c r="A43" s="36" t="s">
        <v>102</v>
      </c>
      <c r="B43" s="20"/>
      <c r="C43" s="21"/>
      <c r="D43" s="37"/>
      <c r="E43" s="37"/>
    </row>
    <row r="44" spans="1:11" ht="42" customHeight="1">
      <c r="A44" s="39" t="s">
        <v>101</v>
      </c>
      <c r="B44" s="23" t="s">
        <v>69</v>
      </c>
      <c r="C44" s="315">
        <v>59.49</v>
      </c>
      <c r="D44" s="143">
        <v>24.248200000000001</v>
      </c>
      <c r="E44" s="142">
        <v>2.4533779826956228</v>
      </c>
    </row>
    <row r="45" spans="1:11" ht="42.75" customHeight="1">
      <c r="A45" s="41" t="s">
        <v>363</v>
      </c>
      <c r="B45" s="42"/>
      <c r="C45" s="43"/>
      <c r="D45" s="189"/>
      <c r="E45" s="27"/>
    </row>
    <row r="46" spans="1:11" ht="24.95" customHeight="1">
      <c r="A46" s="44" t="s">
        <v>46</v>
      </c>
      <c r="B46" s="45" t="s">
        <v>69</v>
      </c>
      <c r="C46" s="316">
        <v>34.491</v>
      </c>
      <c r="D46" s="378">
        <v>21.97</v>
      </c>
      <c r="E46" s="142">
        <v>1.5699135184342285</v>
      </c>
    </row>
    <row r="47" spans="1:11" ht="24.95" customHeight="1">
      <c r="A47" s="47" t="s">
        <v>103</v>
      </c>
      <c r="B47" s="48" t="s">
        <v>11</v>
      </c>
      <c r="C47" s="147" t="s">
        <v>3</v>
      </c>
      <c r="D47" s="147" t="s">
        <v>378</v>
      </c>
      <c r="E47" s="49"/>
    </row>
    <row r="48" spans="1:11" ht="24.95" customHeight="1">
      <c r="A48" s="50" t="s">
        <v>104</v>
      </c>
      <c r="B48" s="51"/>
      <c r="C48" s="21"/>
      <c r="D48" s="173"/>
      <c r="E48" s="52"/>
    </row>
    <row r="49" spans="1:5" ht="24.95" customHeight="1">
      <c r="A49" s="53" t="s">
        <v>105</v>
      </c>
      <c r="B49" s="23" t="s">
        <v>69</v>
      </c>
      <c r="C49" s="279">
        <v>12.700799999999999</v>
      </c>
      <c r="D49" s="279">
        <v>7.0010000000000003</v>
      </c>
      <c r="E49" s="142">
        <v>1.8141408370232821</v>
      </c>
    </row>
    <row r="50" spans="1:5" ht="24.95" customHeight="1">
      <c r="A50" s="53" t="s">
        <v>47</v>
      </c>
      <c r="B50" s="23" t="s">
        <v>48</v>
      </c>
      <c r="C50" s="379"/>
      <c r="D50" s="203">
        <v>2473</v>
      </c>
      <c r="E50" s="142">
        <v>0</v>
      </c>
    </row>
    <row r="51" spans="1:5" ht="24.95" customHeight="1">
      <c r="A51" s="54" t="s">
        <v>106</v>
      </c>
      <c r="B51" s="48" t="s">
        <v>48</v>
      </c>
      <c r="C51" s="146">
        <v>0</v>
      </c>
      <c r="D51" s="146">
        <v>3.9047573934599657E-2</v>
      </c>
      <c r="E51" s="142">
        <v>0</v>
      </c>
    </row>
    <row r="52" spans="1:5" ht="24.95" customHeight="1">
      <c r="A52" s="55" t="s">
        <v>107</v>
      </c>
      <c r="B52" s="56"/>
      <c r="C52" s="46"/>
      <c r="D52" s="46"/>
      <c r="E52" s="52"/>
    </row>
    <row r="53" spans="1:5" ht="24.95" customHeight="1">
      <c r="A53" s="57" t="s">
        <v>49</v>
      </c>
      <c r="B53" s="45" t="s">
        <v>50</v>
      </c>
      <c r="C53" s="147" t="s">
        <v>3</v>
      </c>
      <c r="D53" s="147" t="s">
        <v>378</v>
      </c>
      <c r="E53" s="28"/>
    </row>
    <row r="54" spans="1:5" ht="24.95" customHeight="1">
      <c r="A54" s="58" t="s">
        <v>63</v>
      </c>
      <c r="B54" s="59" t="s">
        <v>64</v>
      </c>
      <c r="C54" s="147" t="s">
        <v>3</v>
      </c>
      <c r="D54" s="147" t="s">
        <v>378</v>
      </c>
      <c r="E54" s="24"/>
    </row>
    <row r="55" spans="1:5" ht="24.95" customHeight="1">
      <c r="A55" s="50" t="s">
        <v>108</v>
      </c>
      <c r="B55" s="51"/>
      <c r="C55" s="147" t="s">
        <v>3</v>
      </c>
      <c r="D55" s="147" t="s">
        <v>378</v>
      </c>
      <c r="E55" s="52"/>
    </row>
    <row r="56" spans="1:5" ht="24.95" customHeight="1">
      <c r="A56" s="53" t="s">
        <v>12</v>
      </c>
      <c r="B56" s="23" t="s">
        <v>69</v>
      </c>
      <c r="C56" s="147" t="s">
        <v>3</v>
      </c>
      <c r="D56" s="147" t="s">
        <v>378</v>
      </c>
      <c r="E56" s="24"/>
    </row>
    <row r="57" spans="1:5" ht="24.95" customHeight="1">
      <c r="A57" s="54" t="s">
        <v>13</v>
      </c>
      <c r="B57" s="48" t="s">
        <v>11</v>
      </c>
      <c r="C57" s="147" t="s">
        <v>3</v>
      </c>
      <c r="D57" s="147" t="s">
        <v>378</v>
      </c>
      <c r="E57" s="49"/>
    </row>
    <row r="58" spans="1:5" ht="24.95" customHeight="1">
      <c r="A58" s="50" t="s">
        <v>14</v>
      </c>
      <c r="B58" s="51"/>
      <c r="C58" s="173"/>
      <c r="D58" s="21"/>
      <c r="E58" s="52"/>
    </row>
    <row r="59" spans="1:5" ht="24.95" customHeight="1">
      <c r="A59" s="53" t="s">
        <v>109</v>
      </c>
      <c r="B59" s="23" t="s">
        <v>15</v>
      </c>
      <c r="C59" s="319">
        <v>152</v>
      </c>
      <c r="D59" s="143">
        <v>169</v>
      </c>
      <c r="E59" s="142">
        <v>0.89940828402366868</v>
      </c>
    </row>
    <row r="60" spans="1:5" ht="39.75" customHeight="1">
      <c r="A60" s="54" t="s">
        <v>110</v>
      </c>
      <c r="B60" s="48" t="s">
        <v>11</v>
      </c>
      <c r="C60" s="160">
        <v>33.961684492590713</v>
      </c>
      <c r="D60" s="160">
        <v>28.478804680331677</v>
      </c>
      <c r="E60" s="49"/>
    </row>
    <row r="61" spans="1:5" ht="24.95" customHeight="1">
      <c r="A61" s="19" t="s">
        <v>111</v>
      </c>
      <c r="B61" s="172" t="s">
        <v>368</v>
      </c>
      <c r="C61" s="320">
        <v>376.52134999999998</v>
      </c>
      <c r="D61" s="286">
        <v>170.9</v>
      </c>
      <c r="E61" s="142">
        <v>2.2031676418958455</v>
      </c>
    </row>
    <row r="62" spans="1:5" ht="24.95" customHeight="1">
      <c r="A62" s="60" t="s">
        <v>7</v>
      </c>
      <c r="B62" s="61" t="s">
        <v>368</v>
      </c>
      <c r="C62" s="225">
        <v>60.404300000000006</v>
      </c>
      <c r="D62" s="286">
        <v>24.5</v>
      </c>
      <c r="E62" s="142">
        <v>2.4654816326530615</v>
      </c>
    </row>
    <row r="63" spans="1:5" ht="24.95" hidden="1" customHeight="1">
      <c r="A63" s="324" t="s">
        <v>112</v>
      </c>
      <c r="B63" s="325"/>
      <c r="C63" s="325"/>
      <c r="D63" s="325"/>
      <c r="E63" s="326"/>
    </row>
    <row r="64" spans="1:5" ht="90.75" hidden="1" customHeight="1">
      <c r="A64" s="19" t="s">
        <v>113</v>
      </c>
      <c r="B64" s="45" t="s">
        <v>73</v>
      </c>
      <c r="C64" s="292" t="s">
        <v>3</v>
      </c>
      <c r="D64" s="62">
        <v>-4.9000000000000004</v>
      </c>
      <c r="E64" s="191"/>
    </row>
    <row r="65" spans="1:5" ht="24.95" hidden="1" customHeight="1">
      <c r="A65" s="31" t="s">
        <v>74</v>
      </c>
      <c r="B65" s="63"/>
      <c r="C65" s="198"/>
      <c r="D65" s="64"/>
      <c r="E65" s="64"/>
    </row>
    <row r="66" spans="1:5" ht="24.95" hidden="1" customHeight="1">
      <c r="A66" s="29" t="s">
        <v>114</v>
      </c>
      <c r="B66" s="26" t="s">
        <v>33</v>
      </c>
      <c r="C66" s="293">
        <v>29657</v>
      </c>
      <c r="D66" s="200">
        <v>29969</v>
      </c>
      <c r="E66" s="142">
        <v>0.98958924221695754</v>
      </c>
    </row>
    <row r="67" spans="1:5" ht="24.95" hidden="1" customHeight="1">
      <c r="A67" s="64" t="s">
        <v>115</v>
      </c>
      <c r="B67" s="26" t="s">
        <v>11</v>
      </c>
      <c r="C67" s="294">
        <v>46.398510591695604</v>
      </c>
      <c r="D67" s="199">
        <v>46.886636002378047</v>
      </c>
      <c r="E67" s="142"/>
    </row>
    <row r="68" spans="1:5" ht="24.95" hidden="1" customHeight="1">
      <c r="A68" s="29" t="s">
        <v>116</v>
      </c>
      <c r="B68" s="26" t="s">
        <v>33</v>
      </c>
      <c r="C68" s="293">
        <v>33676</v>
      </c>
      <c r="D68" s="200">
        <v>33949</v>
      </c>
      <c r="E68" s="142">
        <v>0.99195852602433066</v>
      </c>
    </row>
    <row r="69" spans="1:5" ht="24.95" hidden="1" customHeight="1">
      <c r="A69" s="29" t="s">
        <v>117</v>
      </c>
      <c r="B69" s="26" t="s">
        <v>11</v>
      </c>
      <c r="C69" s="294">
        <v>52.686254263274826</v>
      </c>
      <c r="D69" s="199">
        <v>53.113363997621953</v>
      </c>
      <c r="E69" s="142"/>
    </row>
    <row r="70" spans="1:5" ht="24.95" hidden="1" customHeight="1">
      <c r="A70" s="31" t="s">
        <v>56</v>
      </c>
      <c r="B70" s="26"/>
      <c r="C70" s="198"/>
      <c r="D70" s="64"/>
      <c r="E70" s="142"/>
    </row>
    <row r="71" spans="1:5" ht="24.95" hidden="1" customHeight="1">
      <c r="A71" s="29" t="s">
        <v>118</v>
      </c>
      <c r="B71" s="26" t="s">
        <v>33</v>
      </c>
      <c r="C71" s="293">
        <v>15153</v>
      </c>
      <c r="D71" s="200">
        <v>15288</v>
      </c>
      <c r="E71" s="142">
        <v>0.9911695447409733</v>
      </c>
    </row>
    <row r="72" spans="1:5" ht="24.95" hidden="1" customHeight="1">
      <c r="A72" s="64" t="s">
        <v>115</v>
      </c>
      <c r="B72" s="26" t="s">
        <v>11</v>
      </c>
      <c r="C72" s="294">
        <v>23.925915399554736</v>
      </c>
      <c r="D72" s="199">
        <v>23.918145123439409</v>
      </c>
      <c r="E72" s="142"/>
    </row>
    <row r="73" spans="1:5" ht="24.95" hidden="1" customHeight="1">
      <c r="A73" s="29" t="s">
        <v>119</v>
      </c>
      <c r="B73" s="26" t="s">
        <v>33</v>
      </c>
      <c r="C73" s="293">
        <v>33848</v>
      </c>
      <c r="D73" s="200">
        <v>34429</v>
      </c>
      <c r="E73" s="142">
        <v>0.98312469139388303</v>
      </c>
    </row>
    <row r="74" spans="1:5" ht="24.95" hidden="1" customHeight="1">
      <c r="A74" s="64" t="s">
        <v>115</v>
      </c>
      <c r="B74" s="26" t="s">
        <v>11</v>
      </c>
      <c r="C74" s="294">
        <v>53.444491813114801</v>
      </c>
      <c r="D74" s="199">
        <v>53.864326167902618</v>
      </c>
      <c r="E74" s="142"/>
    </row>
    <row r="75" spans="1:5" ht="24.95" hidden="1" customHeight="1">
      <c r="A75" s="29" t="s">
        <v>120</v>
      </c>
      <c r="B75" s="26" t="s">
        <v>33</v>
      </c>
      <c r="C75" s="293">
        <v>14332</v>
      </c>
      <c r="D75" s="200">
        <v>14201</v>
      </c>
      <c r="E75" s="142">
        <v>1.0092247024857404</v>
      </c>
    </row>
    <row r="76" spans="1:5" ht="24.95" hidden="1" customHeight="1">
      <c r="A76" s="64" t="s">
        <v>115</v>
      </c>
      <c r="B76" s="26" t="s">
        <v>11</v>
      </c>
      <c r="C76" s="294">
        <v>22.629592787330459</v>
      </c>
      <c r="D76" s="199">
        <v>22.217528708657969</v>
      </c>
      <c r="E76" s="142"/>
    </row>
    <row r="77" spans="1:5" ht="42.75" hidden="1" customHeight="1">
      <c r="A77" s="33" t="s">
        <v>121</v>
      </c>
      <c r="B77" s="26" t="s">
        <v>73</v>
      </c>
      <c r="C77" s="198" t="s">
        <v>3</v>
      </c>
      <c r="D77" s="64">
        <v>-276</v>
      </c>
      <c r="E77" s="142" t="e">
        <v>#VALUE!</v>
      </c>
    </row>
    <row r="78" spans="1:5" ht="43.5" hidden="1" customHeight="1">
      <c r="A78" s="33" t="s">
        <v>20</v>
      </c>
      <c r="B78" s="26" t="s">
        <v>11</v>
      </c>
      <c r="C78" s="294">
        <v>71.68458781362007</v>
      </c>
      <c r="D78" s="199">
        <v>71.475953565505804</v>
      </c>
      <c r="E78" s="142"/>
    </row>
    <row r="79" spans="1:5" ht="48.75" hidden="1" customHeight="1">
      <c r="A79" s="33" t="s">
        <v>122</v>
      </c>
      <c r="B79" s="61" t="s">
        <v>11</v>
      </c>
      <c r="C79" s="295">
        <v>28.31541218637993</v>
      </c>
      <c r="D79" s="201">
        <v>28.524046434494192</v>
      </c>
      <c r="E79" s="142"/>
    </row>
    <row r="80" spans="1:5" ht="24.95" hidden="1" customHeight="1">
      <c r="A80" s="327" t="s">
        <v>123</v>
      </c>
      <c r="B80" s="328"/>
      <c r="C80" s="328"/>
      <c r="D80" s="328"/>
      <c r="E80" s="329"/>
    </row>
    <row r="81" spans="1:5" ht="24.95" hidden="1" customHeight="1">
      <c r="A81" s="66" t="s">
        <v>124</v>
      </c>
      <c r="B81" s="67" t="s">
        <v>19</v>
      </c>
      <c r="C81" s="296">
        <v>63.332999999999998</v>
      </c>
      <c r="D81" s="190">
        <v>63.917999999999999</v>
      </c>
      <c r="E81" s="191">
        <v>0.99084764854970431</v>
      </c>
    </row>
    <row r="82" spans="1:5" ht="24.95" hidden="1" customHeight="1">
      <c r="A82" s="19" t="s">
        <v>125</v>
      </c>
      <c r="B82" s="45" t="s">
        <v>33</v>
      </c>
      <c r="C82" s="197"/>
      <c r="D82" s="145"/>
      <c r="E82" s="191"/>
    </row>
    <row r="83" spans="1:5" ht="24.95" hidden="1" customHeight="1">
      <c r="A83" s="31" t="s">
        <v>126</v>
      </c>
      <c r="B83" s="26" t="s">
        <v>33</v>
      </c>
      <c r="C83" s="297">
        <v>19.327999999999999</v>
      </c>
      <c r="D83" s="150">
        <v>19.399999999999999</v>
      </c>
      <c r="E83" s="191">
        <v>0.99628865979381442</v>
      </c>
    </row>
    <row r="84" spans="1:5" ht="24.95" hidden="1" customHeight="1">
      <c r="A84" s="29" t="s">
        <v>127</v>
      </c>
      <c r="B84" s="26" t="s">
        <v>33</v>
      </c>
      <c r="C84" s="297">
        <v>18.204999999999998</v>
      </c>
      <c r="D84" s="150">
        <v>18.3</v>
      </c>
      <c r="E84" s="191">
        <v>0.99480874316939882</v>
      </c>
    </row>
    <row r="85" spans="1:5" ht="24.95" hidden="1" customHeight="1">
      <c r="A85" s="31" t="s">
        <v>40</v>
      </c>
      <c r="B85" s="26" t="s">
        <v>33</v>
      </c>
      <c r="C85" s="298" t="s">
        <v>3</v>
      </c>
      <c r="D85" s="150" t="s">
        <v>3</v>
      </c>
      <c r="E85" s="191"/>
    </row>
    <row r="86" spans="1:5" ht="24.95" hidden="1" customHeight="1">
      <c r="A86" s="31" t="s">
        <v>128</v>
      </c>
      <c r="B86" s="26" t="s">
        <v>33</v>
      </c>
      <c r="C86" s="298" t="s">
        <v>3</v>
      </c>
      <c r="D86" s="150" t="s">
        <v>3</v>
      </c>
      <c r="E86" s="191"/>
    </row>
    <row r="87" spans="1:5" ht="24.95" hidden="1" customHeight="1">
      <c r="A87" s="25" t="s">
        <v>129</v>
      </c>
      <c r="B87" s="68" t="s">
        <v>33</v>
      </c>
      <c r="C87" s="299">
        <v>0.55000000000000004</v>
      </c>
      <c r="D87" s="150">
        <v>0.58499999999999996</v>
      </c>
      <c r="E87" s="191">
        <v>0.94017094017094027</v>
      </c>
    </row>
    <row r="88" spans="1:5" ht="64.5" hidden="1" customHeight="1">
      <c r="A88" s="31" t="s">
        <v>25</v>
      </c>
      <c r="B88" s="26" t="s">
        <v>11</v>
      </c>
      <c r="C88" s="298">
        <v>5.9</v>
      </c>
      <c r="D88" s="150">
        <v>6.35</v>
      </c>
      <c r="E88" s="32"/>
    </row>
    <row r="89" spans="1:5" ht="45" hidden="1" customHeight="1">
      <c r="A89" s="25" t="s">
        <v>79</v>
      </c>
      <c r="B89" s="26" t="s">
        <v>11</v>
      </c>
      <c r="C89" s="298">
        <v>0.8</v>
      </c>
      <c r="D89" s="150">
        <v>1.1000000000000001</v>
      </c>
      <c r="E89" s="32"/>
    </row>
    <row r="90" spans="1:5" ht="45.75" hidden="1" customHeight="1">
      <c r="A90" s="25" t="s">
        <v>80</v>
      </c>
      <c r="B90" s="26" t="s">
        <v>11</v>
      </c>
      <c r="C90" s="297">
        <v>0.6</v>
      </c>
      <c r="D90" s="150">
        <v>0.65</v>
      </c>
      <c r="E90" s="32"/>
    </row>
    <row r="91" spans="1:5" ht="31.5" hidden="1" customHeight="1">
      <c r="A91" s="25" t="s">
        <v>81</v>
      </c>
      <c r="B91" s="26" t="s">
        <v>11</v>
      </c>
      <c r="C91" s="297">
        <v>0.2</v>
      </c>
      <c r="D91" s="150">
        <v>0.45</v>
      </c>
      <c r="E91" s="32"/>
    </row>
    <row r="92" spans="1:5" ht="24.95" hidden="1" customHeight="1">
      <c r="A92" s="29" t="s">
        <v>82</v>
      </c>
      <c r="B92" s="26" t="s">
        <v>11</v>
      </c>
      <c r="C92" s="298">
        <v>0</v>
      </c>
      <c r="D92" s="150">
        <v>0</v>
      </c>
      <c r="E92" s="32"/>
    </row>
    <row r="93" spans="1:5" ht="24.95" hidden="1" customHeight="1">
      <c r="A93" s="30" t="s">
        <v>4</v>
      </c>
      <c r="B93" s="26" t="s">
        <v>11</v>
      </c>
      <c r="C93" s="298">
        <v>0</v>
      </c>
      <c r="D93" s="150">
        <v>0</v>
      </c>
      <c r="E93" s="32"/>
    </row>
    <row r="94" spans="1:5" ht="24.95" hidden="1" customHeight="1">
      <c r="A94" s="30" t="s">
        <v>5</v>
      </c>
      <c r="B94" s="26" t="s">
        <v>11</v>
      </c>
      <c r="C94" s="297">
        <v>0.68</v>
      </c>
      <c r="D94" s="150">
        <v>0.68</v>
      </c>
      <c r="E94" s="32"/>
    </row>
    <row r="95" spans="1:5" ht="24.95" hidden="1" customHeight="1">
      <c r="A95" s="25" t="s">
        <v>83</v>
      </c>
      <c r="B95" s="26" t="s">
        <v>11</v>
      </c>
      <c r="C95" s="298">
        <v>0</v>
      </c>
      <c r="D95" s="150">
        <v>0</v>
      </c>
      <c r="E95" s="32"/>
    </row>
    <row r="96" spans="1:5" ht="52.5" hidden="1" customHeight="1">
      <c r="A96" s="25" t="s">
        <v>84</v>
      </c>
      <c r="B96" s="26" t="s">
        <v>11</v>
      </c>
      <c r="C96" s="298">
        <v>0.02</v>
      </c>
      <c r="D96" s="150">
        <v>0.4</v>
      </c>
      <c r="E96" s="32"/>
    </row>
    <row r="97" spans="1:5" ht="24.95" hidden="1" customHeight="1">
      <c r="A97" s="30" t="s">
        <v>130</v>
      </c>
      <c r="B97" s="26" t="s">
        <v>11</v>
      </c>
      <c r="C97" s="297">
        <v>0.25</v>
      </c>
      <c r="D97" s="150">
        <v>0.25</v>
      </c>
      <c r="E97" s="32"/>
    </row>
    <row r="98" spans="1:5" ht="24.95" hidden="1" customHeight="1">
      <c r="A98" s="29" t="s">
        <v>108</v>
      </c>
      <c r="B98" s="23" t="s">
        <v>11</v>
      </c>
      <c r="C98" s="297">
        <v>1.94</v>
      </c>
      <c r="D98" s="179">
        <v>1.93</v>
      </c>
      <c r="E98" s="32"/>
    </row>
    <row r="99" spans="1:5" ht="24.95" hidden="1" customHeight="1">
      <c r="A99" s="29" t="s">
        <v>86</v>
      </c>
      <c r="B99" s="23" t="s">
        <v>11</v>
      </c>
      <c r="C99" s="300">
        <v>4.8000000000000001E-2</v>
      </c>
      <c r="D99" s="150">
        <v>0.03</v>
      </c>
      <c r="E99" s="65"/>
    </row>
    <row r="100" spans="1:5" ht="24.95" hidden="1" customHeight="1">
      <c r="A100" s="29" t="s">
        <v>87</v>
      </c>
      <c r="B100" s="23" t="s">
        <v>11</v>
      </c>
      <c r="C100" s="298">
        <v>0.09</v>
      </c>
      <c r="D100" s="150">
        <v>0.09</v>
      </c>
      <c r="E100" s="65"/>
    </row>
    <row r="101" spans="1:5" ht="24.95" hidden="1" customHeight="1">
      <c r="A101" s="30" t="s">
        <v>72</v>
      </c>
      <c r="B101" s="23" t="s">
        <v>11</v>
      </c>
      <c r="C101" s="297">
        <v>1.272</v>
      </c>
      <c r="D101" s="179">
        <v>1.87</v>
      </c>
      <c r="E101" s="65"/>
    </row>
    <row r="102" spans="1:5" ht="80.25" hidden="1" customHeight="1">
      <c r="A102" s="69" t="s">
        <v>131</v>
      </c>
      <c r="B102" s="61" t="s">
        <v>11</v>
      </c>
      <c r="C102" s="197">
        <v>5.82</v>
      </c>
      <c r="D102" s="145">
        <v>5.8</v>
      </c>
      <c r="E102" s="65"/>
    </row>
    <row r="103" spans="1:5" ht="24.95" customHeight="1">
      <c r="A103" s="327" t="s">
        <v>132</v>
      </c>
      <c r="B103" s="328"/>
      <c r="C103" s="328"/>
      <c r="D103" s="328"/>
      <c r="E103" s="329"/>
    </row>
    <row r="104" spans="1:5" ht="24.95" customHeight="1">
      <c r="A104" s="31" t="s">
        <v>133</v>
      </c>
      <c r="B104" s="26" t="s">
        <v>19</v>
      </c>
      <c r="C104" s="287">
        <v>15.318882000000002</v>
      </c>
      <c r="D104" s="287">
        <v>15.65939</v>
      </c>
      <c r="E104" s="142">
        <v>0.9782553471112222</v>
      </c>
    </row>
    <row r="105" spans="1:5" ht="24.95" customHeight="1">
      <c r="A105" s="19" t="s">
        <v>27</v>
      </c>
      <c r="B105" s="70"/>
      <c r="C105" s="288"/>
      <c r="D105" s="288"/>
      <c r="E105" s="28"/>
    </row>
    <row r="106" spans="1:5" ht="42" customHeight="1">
      <c r="A106" s="25" t="s">
        <v>362</v>
      </c>
      <c r="B106" s="23" t="s">
        <v>19</v>
      </c>
      <c r="C106" s="279">
        <v>0.58504</v>
      </c>
      <c r="D106" s="279">
        <v>0.63100000000000001</v>
      </c>
      <c r="E106" s="142">
        <v>0.92716323296354997</v>
      </c>
    </row>
    <row r="107" spans="1:5" ht="45" customHeight="1">
      <c r="A107" s="25" t="s">
        <v>80</v>
      </c>
      <c r="B107" s="23" t="s">
        <v>19</v>
      </c>
      <c r="C107" s="279">
        <v>0.112</v>
      </c>
      <c r="D107" s="279">
        <v>0.11600000000000001</v>
      </c>
      <c r="E107" s="142">
        <v>0.96551724137931028</v>
      </c>
    </row>
    <row r="108" spans="1:5" ht="24.95" customHeight="1">
      <c r="A108" s="25" t="s">
        <v>81</v>
      </c>
      <c r="B108" s="26" t="s">
        <v>19</v>
      </c>
      <c r="C108" s="279">
        <v>0.47304000000000002</v>
      </c>
      <c r="D108" s="279">
        <v>0.51500000000000001</v>
      </c>
      <c r="E108" s="142">
        <v>0.91852427184466023</v>
      </c>
    </row>
    <row r="109" spans="1:5" ht="24.95" customHeight="1">
      <c r="A109" s="29" t="s">
        <v>82</v>
      </c>
      <c r="B109" s="26" t="s">
        <v>19</v>
      </c>
      <c r="C109" s="279"/>
      <c r="D109" s="279"/>
      <c r="E109" s="142"/>
    </row>
    <row r="110" spans="1:5" ht="24.95" customHeight="1">
      <c r="A110" s="30" t="s">
        <v>4</v>
      </c>
      <c r="B110" s="26" t="s">
        <v>19</v>
      </c>
      <c r="C110" s="279">
        <v>0.24249999999999999</v>
      </c>
      <c r="D110" s="279">
        <v>0.13300000000000001</v>
      </c>
      <c r="E110" s="142">
        <v>1.8233082706766917</v>
      </c>
    </row>
    <row r="111" spans="1:5" ht="24.95" customHeight="1">
      <c r="A111" s="30" t="s">
        <v>5</v>
      </c>
      <c r="B111" s="26" t="s">
        <v>19</v>
      </c>
      <c r="C111" s="279">
        <v>2.4572600000000002</v>
      </c>
      <c r="D111" s="279">
        <v>2.6709999999999998</v>
      </c>
      <c r="E111" s="142">
        <v>0.91997753650318248</v>
      </c>
    </row>
    <row r="112" spans="1:5" ht="48" customHeight="1">
      <c r="A112" s="25" t="s">
        <v>83</v>
      </c>
      <c r="B112" s="26" t="s">
        <v>19</v>
      </c>
      <c r="C112" s="279">
        <v>0.755</v>
      </c>
      <c r="D112" s="279">
        <v>0.86260000000000003</v>
      </c>
      <c r="E112" s="142">
        <v>0.87526083932297705</v>
      </c>
    </row>
    <row r="113" spans="1:5" ht="57.75" customHeight="1">
      <c r="A113" s="25" t="s">
        <v>84</v>
      </c>
      <c r="B113" s="26" t="s">
        <v>19</v>
      </c>
      <c r="C113" s="279">
        <v>0.28560000000000002</v>
      </c>
      <c r="D113" s="279">
        <v>0.153</v>
      </c>
      <c r="E113" s="142">
        <v>1.8666666666666669</v>
      </c>
    </row>
    <row r="114" spans="1:5" ht="24.95" customHeight="1">
      <c r="A114" s="30" t="s">
        <v>130</v>
      </c>
      <c r="B114" s="26" t="s">
        <v>19</v>
      </c>
      <c r="C114" s="279">
        <v>0.16</v>
      </c>
      <c r="D114" s="279">
        <v>0.17399999999999999</v>
      </c>
      <c r="E114" s="142">
        <v>0.91954022988505757</v>
      </c>
    </row>
    <row r="115" spans="1:5" ht="24.95" customHeight="1">
      <c r="A115" s="29" t="s">
        <v>108</v>
      </c>
      <c r="B115" s="26" t="s">
        <v>19</v>
      </c>
      <c r="C115" s="279">
        <v>0.35399999999999998</v>
      </c>
      <c r="D115" s="279">
        <v>0.4365</v>
      </c>
      <c r="E115" s="142">
        <v>0.81099656357388317</v>
      </c>
    </row>
    <row r="116" spans="1:5" ht="24.95" customHeight="1">
      <c r="A116" s="29" t="s">
        <v>86</v>
      </c>
      <c r="B116" s="26" t="s">
        <v>19</v>
      </c>
      <c r="C116" s="279">
        <v>2.3576119999999996</v>
      </c>
      <c r="D116" s="279">
        <v>2.4292099999999999</v>
      </c>
      <c r="E116" s="142">
        <v>0.9705262204585029</v>
      </c>
    </row>
    <row r="117" spans="1:5" ht="24.95" customHeight="1">
      <c r="A117" s="29" t="s">
        <v>87</v>
      </c>
      <c r="B117" s="26" t="s">
        <v>19</v>
      </c>
      <c r="C117" s="279">
        <v>0.20399999999999999</v>
      </c>
      <c r="D117" s="279">
        <v>0.21309999999999998</v>
      </c>
      <c r="E117" s="142">
        <v>0.95729704364148294</v>
      </c>
    </row>
    <row r="118" spans="1:5" ht="48.75" customHeight="1">
      <c r="A118" s="29" t="s">
        <v>51</v>
      </c>
      <c r="B118" s="26" t="s">
        <v>19</v>
      </c>
      <c r="C118" s="279">
        <v>1.5112699999999999</v>
      </c>
      <c r="D118" s="279">
        <v>1.4978800000000001</v>
      </c>
      <c r="E118" s="142">
        <v>1.008939300878575</v>
      </c>
    </row>
    <row r="119" spans="1:5" ht="24.95" customHeight="1">
      <c r="A119" s="71" t="s">
        <v>32</v>
      </c>
      <c r="B119" s="26" t="s">
        <v>19</v>
      </c>
      <c r="C119" s="225">
        <v>3.1551999999999998</v>
      </c>
      <c r="D119" s="225">
        <v>3.1697999999999995</v>
      </c>
      <c r="E119" s="142">
        <v>0.99539403116915903</v>
      </c>
    </row>
    <row r="120" spans="1:5" ht="28.5" customHeight="1">
      <c r="A120" s="71" t="s">
        <v>42</v>
      </c>
      <c r="B120" s="26" t="s">
        <v>19</v>
      </c>
      <c r="C120" s="279">
        <v>1.9453000000000007</v>
      </c>
      <c r="D120" s="279">
        <v>2.0219</v>
      </c>
      <c r="E120" s="142">
        <v>0.9621148424749002</v>
      </c>
    </row>
    <row r="121" spans="1:5" ht="40.5" customHeight="1">
      <c r="A121" s="71" t="s">
        <v>72</v>
      </c>
      <c r="B121" s="23" t="s">
        <v>19</v>
      </c>
      <c r="C121" s="279">
        <v>1.3060999999999998</v>
      </c>
      <c r="D121" s="279">
        <v>1.2664</v>
      </c>
      <c r="E121" s="142">
        <v>1.0313487049905241</v>
      </c>
    </row>
    <row r="122" spans="1:5" ht="78" customHeight="1">
      <c r="A122" s="72" t="s">
        <v>26</v>
      </c>
      <c r="B122" s="23" t="s">
        <v>19</v>
      </c>
      <c r="C122" s="289">
        <v>3.4680700000000004</v>
      </c>
      <c r="D122" s="289">
        <v>3.4734799999999999</v>
      </c>
      <c r="E122" s="142">
        <v>0.99844248419452553</v>
      </c>
    </row>
    <row r="123" spans="1:5" ht="24.95" customHeight="1">
      <c r="A123" s="73" t="s">
        <v>38</v>
      </c>
      <c r="B123" s="70"/>
      <c r="C123" s="288"/>
      <c r="D123" s="288"/>
      <c r="E123" s="24"/>
    </row>
    <row r="124" spans="1:5" ht="24.95" customHeight="1">
      <c r="A124" s="29" t="s">
        <v>32</v>
      </c>
      <c r="B124" s="70"/>
      <c r="C124" s="290">
        <v>2.8017000000000003</v>
      </c>
      <c r="D124" s="290">
        <v>2.8169999999999997</v>
      </c>
      <c r="E124" s="142">
        <v>0.99456869009584681</v>
      </c>
    </row>
    <row r="125" spans="1:5" ht="48" customHeight="1">
      <c r="A125" s="29" t="s">
        <v>359</v>
      </c>
      <c r="B125" s="26" t="s">
        <v>19</v>
      </c>
      <c r="C125" s="290">
        <v>0.22159999999999999</v>
      </c>
      <c r="D125" s="290">
        <v>0.21799999999999997</v>
      </c>
      <c r="E125" s="142">
        <v>1.0165137614678901</v>
      </c>
    </row>
    <row r="126" spans="1:5" ht="25.5" customHeight="1">
      <c r="A126" s="71" t="s">
        <v>134</v>
      </c>
      <c r="B126" s="26" t="s">
        <v>19</v>
      </c>
      <c r="C126" s="288"/>
      <c r="D126" s="288"/>
      <c r="E126" s="24"/>
    </row>
    <row r="127" spans="1:5" ht="24.95" customHeight="1">
      <c r="A127" s="71" t="s">
        <v>36</v>
      </c>
      <c r="B127" s="148" t="s">
        <v>33</v>
      </c>
      <c r="C127" s="281">
        <v>0.44477</v>
      </c>
      <c r="D127" s="281">
        <v>0.43848000000000004</v>
      </c>
      <c r="E127" s="149">
        <v>1.0143450100346652</v>
      </c>
    </row>
    <row r="128" spans="1:5" ht="48.75" customHeight="1">
      <c r="A128" s="74" t="s">
        <v>75</v>
      </c>
      <c r="B128" s="23" t="s">
        <v>11</v>
      </c>
      <c r="C128" s="311">
        <v>4.4400000000000004</v>
      </c>
      <c r="D128" s="180">
        <v>1.74</v>
      </c>
      <c r="E128" s="65"/>
    </row>
    <row r="129" spans="1:5" ht="24.95" customHeight="1">
      <c r="A129" s="31" t="s">
        <v>135</v>
      </c>
      <c r="B129" s="26" t="s">
        <v>76</v>
      </c>
      <c r="C129" s="312">
        <v>14557.985027071807</v>
      </c>
      <c r="D129" s="151">
        <v>14526.273695429642</v>
      </c>
      <c r="E129" s="142">
        <v>1.0021830327795727</v>
      </c>
    </row>
    <row r="130" spans="1:5" ht="53.25" customHeight="1">
      <c r="A130" s="31" t="s">
        <v>136</v>
      </c>
      <c r="B130" s="26" t="s">
        <v>76</v>
      </c>
      <c r="C130" s="151">
        <v>42134.205933362849</v>
      </c>
      <c r="D130" s="151">
        <v>39090.678819545334</v>
      </c>
      <c r="E130" s="142">
        <v>1.0778581289894549</v>
      </c>
    </row>
    <row r="131" spans="1:5" ht="24.95" customHeight="1">
      <c r="A131" s="19" t="s">
        <v>27</v>
      </c>
      <c r="B131" s="70"/>
      <c r="C131" s="43"/>
      <c r="D131" s="43"/>
      <c r="E131" s="28"/>
    </row>
    <row r="132" spans="1:5" ht="48" customHeight="1">
      <c r="A132" s="25" t="s">
        <v>362</v>
      </c>
      <c r="B132" s="23" t="s">
        <v>76</v>
      </c>
      <c r="C132" s="151">
        <v>38066.186357627979</v>
      </c>
      <c r="D132" s="151">
        <v>33601.943961795412</v>
      </c>
      <c r="E132" s="142">
        <v>1.1328566704625274</v>
      </c>
    </row>
    <row r="133" spans="1:5" ht="48" customHeight="1">
      <c r="A133" s="25" t="s">
        <v>80</v>
      </c>
      <c r="B133" s="23" t="s">
        <v>76</v>
      </c>
      <c r="C133" s="151">
        <v>17175.178571428569</v>
      </c>
      <c r="D133" s="151">
        <v>17586.206896551725</v>
      </c>
      <c r="E133" s="142">
        <v>0.976627801120448</v>
      </c>
    </row>
    <row r="134" spans="1:5" ht="24.95" customHeight="1">
      <c r="A134" s="25" t="s">
        <v>81</v>
      </c>
      <c r="B134" s="26" t="s">
        <v>76</v>
      </c>
      <c r="C134" s="151">
        <v>43012.476041490496</v>
      </c>
      <c r="D134" s="151">
        <v>37209.372116296901</v>
      </c>
      <c r="E134" s="142">
        <v>1.155958125470544</v>
      </c>
    </row>
    <row r="135" spans="1:5" ht="24.95" customHeight="1">
      <c r="A135" s="29" t="s">
        <v>82</v>
      </c>
      <c r="B135" s="26" t="s">
        <v>76</v>
      </c>
      <c r="C135" s="151"/>
      <c r="D135" s="151"/>
      <c r="E135" s="142"/>
    </row>
    <row r="136" spans="1:5" ht="24.95" customHeight="1">
      <c r="A136" s="30" t="s">
        <v>4</v>
      </c>
      <c r="B136" s="26" t="s">
        <v>76</v>
      </c>
      <c r="C136" s="151">
        <v>46524.260481099649</v>
      </c>
      <c r="D136" s="151">
        <v>25560.150375939847</v>
      </c>
      <c r="E136" s="142">
        <v>1.8201872757718058</v>
      </c>
    </row>
    <row r="137" spans="1:5" ht="24.95" customHeight="1">
      <c r="A137" s="30" t="s">
        <v>5</v>
      </c>
      <c r="B137" s="26" t="s">
        <v>76</v>
      </c>
      <c r="C137" s="151">
        <v>39374.199311428165</v>
      </c>
      <c r="D137" s="151">
        <v>34113.380766294933</v>
      </c>
      <c r="E137" s="142">
        <v>1.1542156897662597</v>
      </c>
    </row>
    <row r="138" spans="1:5" ht="42" customHeight="1">
      <c r="A138" s="25" t="s">
        <v>83</v>
      </c>
      <c r="B138" s="26" t="s">
        <v>76</v>
      </c>
      <c r="C138" s="151">
        <v>40672.596829219343</v>
      </c>
      <c r="D138" s="151">
        <v>35701.464564494934</v>
      </c>
      <c r="E138" s="142">
        <v>1.1392416900921256</v>
      </c>
    </row>
    <row r="139" spans="1:5" ht="48.75" customHeight="1">
      <c r="A139" s="25" t="s">
        <v>84</v>
      </c>
      <c r="B139" s="26" t="s">
        <v>76</v>
      </c>
      <c r="C139" s="151">
        <v>25062.478991596636</v>
      </c>
      <c r="D139" s="151">
        <v>29601.198257080614</v>
      </c>
      <c r="E139" s="142">
        <v>0.84667109668784046</v>
      </c>
    </row>
    <row r="140" spans="1:5" ht="24.95" customHeight="1">
      <c r="A140" s="30" t="s">
        <v>130</v>
      </c>
      <c r="B140" s="26" t="s">
        <v>76</v>
      </c>
      <c r="C140" s="151">
        <v>43855.416666666664</v>
      </c>
      <c r="D140" s="151">
        <v>37232.758620689659</v>
      </c>
      <c r="E140" s="142">
        <v>1.1778718067453884</v>
      </c>
    </row>
    <row r="141" spans="1:5" ht="37.5" customHeight="1">
      <c r="A141" s="29" t="s">
        <v>108</v>
      </c>
      <c r="B141" s="26" t="s">
        <v>76</v>
      </c>
      <c r="C141" s="151">
        <v>14882.954802259888</v>
      </c>
      <c r="D141" s="151">
        <v>15713.211149293624</v>
      </c>
      <c r="E141" s="142">
        <v>0.94716189204451318</v>
      </c>
    </row>
    <row r="142" spans="1:5" ht="24.95" customHeight="1">
      <c r="A142" s="29" t="s">
        <v>86</v>
      </c>
      <c r="B142" s="26" t="s">
        <v>76</v>
      </c>
      <c r="C142" s="151">
        <v>65095.032684995305</v>
      </c>
      <c r="D142" s="151">
        <v>65676.536816495893</v>
      </c>
      <c r="E142" s="142">
        <v>0.9911459379606854</v>
      </c>
    </row>
    <row r="143" spans="1:5" ht="24.95" customHeight="1">
      <c r="A143" s="29" t="s">
        <v>87</v>
      </c>
      <c r="B143" s="26" t="s">
        <v>76</v>
      </c>
      <c r="C143" s="151">
        <v>55666.666666666664</v>
      </c>
      <c r="D143" s="151">
        <v>53220.866572814019</v>
      </c>
      <c r="E143" s="142">
        <v>1.0459556608404041</v>
      </c>
    </row>
    <row r="144" spans="1:5" ht="52.5" customHeight="1">
      <c r="A144" s="29" t="s">
        <v>51</v>
      </c>
      <c r="B144" s="26" t="s">
        <v>76</v>
      </c>
      <c r="C144" s="151">
        <v>42650.306675474567</v>
      </c>
      <c r="D144" s="151">
        <v>39687.508345127775</v>
      </c>
      <c r="E144" s="142">
        <v>1.0746531705790625</v>
      </c>
    </row>
    <row r="145" spans="1:8" ht="24.95" customHeight="1">
      <c r="A145" s="71" t="s">
        <v>32</v>
      </c>
      <c r="B145" s="26" t="s">
        <v>76</v>
      </c>
      <c r="C145" s="151">
        <v>38618.983477011505</v>
      </c>
      <c r="D145" s="151">
        <v>34082.497318442809</v>
      </c>
      <c r="E145" s="142">
        <v>1.133103103219901</v>
      </c>
    </row>
    <row r="146" spans="1:8" ht="23.25" customHeight="1">
      <c r="A146" s="71" t="s">
        <v>42</v>
      </c>
      <c r="B146" s="26" t="s">
        <v>76</v>
      </c>
      <c r="C146" s="151">
        <v>36815.636007299625</v>
      </c>
      <c r="D146" s="151">
        <v>33783.701798638242</v>
      </c>
      <c r="E146" s="142">
        <v>1.0897454703671223</v>
      </c>
    </row>
    <row r="147" spans="1:8" ht="24.95" customHeight="1">
      <c r="A147" s="71" t="s">
        <v>72</v>
      </c>
      <c r="B147" s="26" t="s">
        <v>76</v>
      </c>
      <c r="C147" s="151">
        <v>30995.13242230015</v>
      </c>
      <c r="D147" s="151">
        <v>30462.507997440825</v>
      </c>
      <c r="E147" s="142">
        <v>1.0174845887575663</v>
      </c>
    </row>
    <row r="148" spans="1:8" ht="81" customHeight="1">
      <c r="A148" s="72" t="s">
        <v>26</v>
      </c>
      <c r="B148" s="26" t="s">
        <v>76</v>
      </c>
      <c r="C148" s="194">
        <v>39259.018603356802</v>
      </c>
      <c r="D148" s="194">
        <v>34136.801810458383</v>
      </c>
      <c r="E148" s="142">
        <v>1.150049697723269</v>
      </c>
    </row>
    <row r="149" spans="1:8" ht="24.95" customHeight="1">
      <c r="A149" s="73" t="s">
        <v>38</v>
      </c>
      <c r="B149" s="26" t="s">
        <v>76</v>
      </c>
      <c r="C149" s="151"/>
      <c r="D149" s="151"/>
      <c r="E149" s="142"/>
    </row>
    <row r="150" spans="1:8" ht="24.95" customHeight="1">
      <c r="A150" s="29" t="s">
        <v>32</v>
      </c>
      <c r="B150" s="26"/>
      <c r="C150" s="151">
        <v>38906.651913719055</v>
      </c>
      <c r="D150" s="151">
        <v>34264.761566678506</v>
      </c>
      <c r="E150" s="142">
        <v>1.1354712577820665</v>
      </c>
    </row>
    <row r="151" spans="1:8" ht="39.75" customHeight="1">
      <c r="A151" s="29" t="s">
        <v>359</v>
      </c>
      <c r="B151" s="26" t="s">
        <v>76</v>
      </c>
      <c r="C151" s="151">
        <v>36841.155234657039</v>
      </c>
      <c r="D151" s="151">
        <v>36173.394495412846</v>
      </c>
      <c r="E151" s="142">
        <v>1.0184599965958094</v>
      </c>
    </row>
    <row r="152" spans="1:8" ht="27" customHeight="1">
      <c r="A152" s="71" t="s">
        <v>134</v>
      </c>
      <c r="B152" s="26" t="s">
        <v>76</v>
      </c>
      <c r="C152" s="151"/>
      <c r="D152" s="151"/>
      <c r="E152" s="142"/>
    </row>
    <row r="153" spans="1:8" ht="24.95" customHeight="1">
      <c r="A153" s="71" t="s">
        <v>36</v>
      </c>
      <c r="B153" s="26" t="s">
        <v>76</v>
      </c>
      <c r="C153" s="151">
        <v>44097.555665475033</v>
      </c>
      <c r="D153" s="151">
        <v>35016.74344705954</v>
      </c>
      <c r="E153" s="142">
        <v>1.2593277193849972</v>
      </c>
    </row>
    <row r="154" spans="1:8" ht="24.95" customHeight="1">
      <c r="A154" s="75" t="s">
        <v>30</v>
      </c>
      <c r="B154" s="26" t="s">
        <v>69</v>
      </c>
      <c r="C154" s="281">
        <v>31.800464999999999</v>
      </c>
      <c r="D154" s="281">
        <v>42.033588000000002</v>
      </c>
      <c r="E154" s="142">
        <v>0.75654890560377563</v>
      </c>
    </row>
    <row r="155" spans="1:8" ht="24.95" customHeight="1">
      <c r="A155" s="76" t="s">
        <v>29</v>
      </c>
      <c r="B155" s="26" t="s">
        <v>69</v>
      </c>
      <c r="C155" s="151">
        <v>3872.6935731413123</v>
      </c>
      <c r="D155" s="151">
        <v>3672.81711</v>
      </c>
      <c r="E155" s="142">
        <v>1.0544204781112316</v>
      </c>
      <c r="F155" s="169"/>
      <c r="G155" s="170"/>
      <c r="H155" s="9"/>
    </row>
    <row r="156" spans="1:8" ht="51.75" customHeight="1">
      <c r="A156" s="33" t="s">
        <v>373</v>
      </c>
      <c r="B156" s="26" t="s">
        <v>76</v>
      </c>
      <c r="C156" s="312">
        <v>11838.5</v>
      </c>
      <c r="D156" s="151">
        <v>11152</v>
      </c>
      <c r="E156" s="142">
        <v>1.0615584648493543</v>
      </c>
      <c r="G156" s="9"/>
    </row>
    <row r="157" spans="1:8" ht="24.95" customHeight="1">
      <c r="A157" s="31" t="s">
        <v>137</v>
      </c>
      <c r="B157" s="26" t="s">
        <v>138</v>
      </c>
      <c r="C157" s="187">
        <v>1.2297153378444741</v>
      </c>
      <c r="D157" s="187">
        <v>1.3025711706805632</v>
      </c>
      <c r="E157" s="142">
        <v>0.94406767593510943</v>
      </c>
    </row>
    <row r="158" spans="1:8" ht="42.75" customHeight="1">
      <c r="A158" s="31" t="s">
        <v>139</v>
      </c>
      <c r="B158" s="26" t="s">
        <v>33</v>
      </c>
      <c r="C158" s="305">
        <v>12.252000000000001</v>
      </c>
      <c r="D158" s="181">
        <v>13.202</v>
      </c>
      <c r="E158" s="142">
        <v>0.92804120587789729</v>
      </c>
    </row>
    <row r="159" spans="1:8" ht="42" customHeight="1">
      <c r="A159" s="31" t="s">
        <v>140</v>
      </c>
      <c r="B159" s="26" t="s">
        <v>11</v>
      </c>
      <c r="C159" s="305">
        <v>19.819149452433717</v>
      </c>
      <c r="D159" s="181">
        <v>21</v>
      </c>
      <c r="E159" s="142"/>
    </row>
    <row r="160" spans="1:8" ht="24.95" customHeight="1">
      <c r="A160" s="31" t="s">
        <v>39</v>
      </c>
      <c r="B160" s="61" t="s">
        <v>141</v>
      </c>
      <c r="C160" s="151">
        <v>0</v>
      </c>
      <c r="D160" s="151">
        <v>0</v>
      </c>
      <c r="E160" s="142"/>
    </row>
    <row r="161" spans="1:7" ht="24.95" customHeight="1">
      <c r="A161" s="77" t="s">
        <v>142</v>
      </c>
      <c r="B161" s="61" t="s">
        <v>141</v>
      </c>
      <c r="C161" s="188">
        <v>0</v>
      </c>
      <c r="D161" s="188">
        <v>0</v>
      </c>
      <c r="E161" s="161"/>
    </row>
    <row r="162" spans="1:7" ht="18.75">
      <c r="A162" s="78"/>
      <c r="B162" s="79"/>
      <c r="C162" s="301"/>
      <c r="D162" s="80"/>
      <c r="E162" s="81"/>
    </row>
    <row r="163" spans="1:7" ht="42" customHeight="1">
      <c r="A163" s="330" t="s">
        <v>143</v>
      </c>
      <c r="B163" s="330"/>
      <c r="C163" s="330"/>
      <c r="D163" s="330"/>
      <c r="E163" s="330"/>
    </row>
    <row r="164" spans="1:7">
      <c r="A164" t="s">
        <v>374</v>
      </c>
    </row>
    <row r="165" spans="1:7">
      <c r="A165" s="2" t="s">
        <v>380</v>
      </c>
    </row>
    <row r="166" spans="1:7">
      <c r="A166" s="6"/>
    </row>
    <row r="167" spans="1:7" ht="15.75">
      <c r="A167" s="4"/>
      <c r="B167" s="4"/>
      <c r="C167" s="11"/>
      <c r="D167" s="310"/>
      <c r="E167" s="273"/>
      <c r="F167" s="1"/>
    </row>
    <row r="168" spans="1:7" ht="15.75">
      <c r="A168" s="7"/>
      <c r="B168" s="8"/>
      <c r="C168" s="185"/>
      <c r="D168" s="309"/>
      <c r="E168" s="267"/>
      <c r="F168" s="274"/>
    </row>
    <row r="169" spans="1:7" ht="15.75">
      <c r="A169" s="7"/>
      <c r="B169" s="7"/>
      <c r="C169" s="186"/>
      <c r="D169" s="265"/>
      <c r="E169" s="268"/>
      <c r="F169" s="274"/>
    </row>
    <row r="170" spans="1:7" ht="15.75">
      <c r="A170" s="7"/>
      <c r="B170" s="7"/>
      <c r="C170" s="186"/>
      <c r="D170" s="265"/>
      <c r="E170" s="269"/>
      <c r="F170" s="1"/>
    </row>
    <row r="171" spans="1:7" ht="15.75">
      <c r="A171" s="7"/>
      <c r="B171" s="7"/>
      <c r="C171" s="186"/>
      <c r="D171" s="271"/>
      <c r="E171" s="268"/>
      <c r="F171" s="5"/>
      <c r="G171" s="271"/>
    </row>
    <row r="172" spans="1:7" ht="15.75">
      <c r="A172" s="7"/>
      <c r="B172" s="7"/>
      <c r="C172" s="186"/>
      <c r="D172" s="271"/>
      <c r="E172" s="270"/>
      <c r="F172" s="1"/>
    </row>
    <row r="173" spans="1:7" ht="15.75">
      <c r="A173" s="7"/>
      <c r="B173" s="7"/>
      <c r="C173" s="186"/>
      <c r="D173" s="265"/>
      <c r="E173" s="269"/>
      <c r="F173" s="1"/>
    </row>
    <row r="174" spans="1:7" ht="15.75">
      <c r="A174" s="7"/>
      <c r="B174" s="7"/>
      <c r="C174" s="186"/>
      <c r="D174" s="271"/>
      <c r="E174" s="271"/>
      <c r="F174" s="1"/>
    </row>
    <row r="175" spans="1:7" ht="15.75">
      <c r="A175" s="7"/>
      <c r="B175" s="7"/>
      <c r="C175" s="186"/>
      <c r="D175" s="266"/>
      <c r="E175" s="272"/>
      <c r="F175" s="1"/>
    </row>
    <row r="176" spans="1:7" ht="15.75">
      <c r="A176" s="7"/>
      <c r="B176" s="7"/>
      <c r="C176" s="186"/>
      <c r="D176" s="266"/>
      <c r="E176" s="272"/>
      <c r="F176" s="1"/>
    </row>
    <row r="177" spans="1:11" ht="15.75">
      <c r="A177" s="7"/>
      <c r="B177" s="7"/>
      <c r="C177" s="186"/>
      <c r="D177" s="302"/>
      <c r="E177" s="302"/>
      <c r="F177" s="1"/>
    </row>
    <row r="178" spans="1:11" ht="15.75">
      <c r="A178" s="7"/>
      <c r="B178" s="7"/>
      <c r="C178" s="186"/>
      <c r="D178" s="303"/>
      <c r="E178" s="303"/>
      <c r="F178" s="1"/>
    </row>
    <row r="179" spans="1:11" ht="15.75">
      <c r="A179" s="7"/>
      <c r="B179" s="7"/>
      <c r="C179" s="186"/>
      <c r="D179" s="265"/>
      <c r="E179" s="268"/>
      <c r="F179" s="275"/>
    </row>
    <row r="180" spans="1:11" ht="15.75">
      <c r="A180" s="7"/>
      <c r="B180" s="7"/>
      <c r="C180" s="186"/>
      <c r="D180" s="265"/>
      <c r="E180" s="268"/>
      <c r="F180" s="275"/>
    </row>
    <row r="181" spans="1:11" ht="15.75">
      <c r="A181" s="7"/>
      <c r="B181" s="7"/>
      <c r="C181" s="162"/>
      <c r="D181" s="306"/>
      <c r="E181" s="272"/>
      <c r="F181" s="1"/>
    </row>
    <row r="182" spans="1:11" ht="15.75">
      <c r="A182" s="7"/>
      <c r="B182" s="7"/>
      <c r="C182" s="12"/>
      <c r="D182" s="306"/>
      <c r="E182" s="272"/>
      <c r="F182" s="1"/>
    </row>
    <row r="183" spans="1:11" ht="15.75">
      <c r="A183" s="7"/>
      <c r="B183" s="7"/>
      <c r="C183" s="12"/>
      <c r="D183" s="306"/>
      <c r="E183" s="272"/>
      <c r="F183" s="1"/>
    </row>
    <row r="184" spans="1:11" ht="15.75">
      <c r="A184" s="7"/>
      <c r="B184" s="7"/>
      <c r="C184" s="12"/>
      <c r="D184" s="306"/>
      <c r="E184" s="272"/>
      <c r="F184" s="1"/>
    </row>
    <row r="185" spans="1:11">
      <c r="D185" s="10"/>
      <c r="E185" s="10"/>
    </row>
    <row r="190" spans="1:11">
      <c r="A190" s="3"/>
      <c r="B190" s="3"/>
      <c r="C190" s="210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210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210"/>
      <c r="D192" s="3"/>
      <c r="E192" s="3"/>
      <c r="F192" s="3"/>
      <c r="G192" s="3"/>
      <c r="H192" s="3"/>
      <c r="I192" s="3"/>
      <c r="J192" s="3"/>
      <c r="K192" s="3"/>
    </row>
    <row r="193" spans="1:11" ht="14.25">
      <c r="A193" s="3"/>
      <c r="B193" s="321"/>
      <c r="C193" s="322"/>
      <c r="D193" s="321"/>
      <c r="E193" s="321"/>
      <c r="F193" s="321"/>
      <c r="G193" s="321"/>
      <c r="H193" s="321"/>
      <c r="I193" s="3"/>
      <c r="J193" s="3"/>
      <c r="K193" s="3"/>
    </row>
    <row r="194" spans="1:11">
      <c r="A194" s="3"/>
      <c r="B194" s="3"/>
      <c r="C194" s="210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23"/>
      <c r="C195" s="210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210"/>
      <c r="D196" s="3"/>
      <c r="E196" s="3"/>
      <c r="F196" s="3"/>
      <c r="G196" s="3"/>
      <c r="H196" s="3"/>
      <c r="I196" s="3"/>
      <c r="J196" s="3"/>
      <c r="K196" s="3"/>
    </row>
  </sheetData>
  <mergeCells count="10">
    <mergeCell ref="A63:E63"/>
    <mergeCell ref="A80:E80"/>
    <mergeCell ref="A103:E103"/>
    <mergeCell ref="A163:E163"/>
    <mergeCell ref="D1:E1"/>
    <mergeCell ref="D2:E2"/>
    <mergeCell ref="A3:E3"/>
    <mergeCell ref="A4:E4"/>
    <mergeCell ref="A6:E6"/>
    <mergeCell ref="A30:E30"/>
  </mergeCells>
  <pageMargins left="0.70866141732283472" right="0.70866141732283472" top="0.31496062992125984" bottom="0.15748031496062992" header="0.31496062992125984" footer="0.31496062992125984"/>
  <pageSetup paperSize="9" scale="57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7"/>
  <sheetViews>
    <sheetView view="pageBreakPreview" zoomScale="60" zoomScaleNormal="60" workbookViewId="0">
      <selection activeCell="A7" sqref="A7"/>
    </sheetView>
  </sheetViews>
  <sheetFormatPr defaultRowHeight="15.75"/>
  <cols>
    <col min="1" max="1" width="39.7109375" style="82" customWidth="1"/>
    <col min="2" max="3" width="13" style="83" customWidth="1"/>
    <col min="4" max="4" width="13.85546875" style="83" customWidth="1"/>
    <col min="5" max="5" width="11.5703125" style="83" customWidth="1"/>
    <col min="6" max="6" width="13.42578125" style="205" customWidth="1"/>
    <col min="7" max="7" width="14.5703125" style="83" customWidth="1"/>
    <col min="8" max="8" width="12.85546875" style="83" customWidth="1"/>
    <col min="9" max="16384" width="9.140625" style="83"/>
  </cols>
  <sheetData>
    <row r="1" spans="1:8">
      <c r="C1" s="336" t="s">
        <v>144</v>
      </c>
      <c r="D1" s="336"/>
      <c r="E1" s="336"/>
      <c r="F1" s="336"/>
      <c r="G1" s="336"/>
      <c r="H1" s="336"/>
    </row>
    <row r="3" spans="1:8" ht="20.25">
      <c r="A3" s="337" t="s">
        <v>145</v>
      </c>
      <c r="B3" s="337"/>
      <c r="C3" s="337"/>
      <c r="D3" s="337"/>
      <c r="E3" s="337"/>
      <c r="F3" s="337"/>
      <c r="G3" s="337"/>
      <c r="H3" s="337"/>
    </row>
    <row r="4" spans="1:8" ht="20.25">
      <c r="A4" s="381" t="s">
        <v>388</v>
      </c>
      <c r="B4" s="381"/>
      <c r="C4" s="381"/>
      <c r="D4" s="381"/>
      <c r="E4" s="381"/>
      <c r="F4" s="381"/>
      <c r="G4" s="381"/>
      <c r="H4" s="381"/>
    </row>
    <row r="5" spans="1:8" ht="22.5">
      <c r="A5" s="195"/>
      <c r="B5" s="195"/>
      <c r="C5" s="195"/>
      <c r="D5" s="195"/>
      <c r="E5" s="195"/>
      <c r="F5" s="222"/>
      <c r="G5" s="195"/>
      <c r="H5" s="195"/>
    </row>
    <row r="6" spans="1:8" ht="15" customHeight="1">
      <c r="A6" s="85"/>
      <c r="B6" s="84"/>
      <c r="C6" s="84"/>
      <c r="D6" s="84"/>
      <c r="E6" s="86"/>
      <c r="F6" s="206"/>
      <c r="G6" s="338" t="s">
        <v>146</v>
      </c>
      <c r="H6" s="338"/>
    </row>
    <row r="7" spans="1:8" s="88" customFormat="1" ht="102" customHeight="1">
      <c r="A7" s="204"/>
      <c r="B7" s="87" t="s">
        <v>21</v>
      </c>
      <c r="C7" s="87" t="s">
        <v>147</v>
      </c>
      <c r="D7" s="87" t="s">
        <v>148</v>
      </c>
      <c r="E7" s="87" t="s">
        <v>149</v>
      </c>
      <c r="F7" s="207" t="s">
        <v>150</v>
      </c>
      <c r="G7" s="87" t="s">
        <v>29</v>
      </c>
      <c r="H7" s="87" t="s">
        <v>30</v>
      </c>
    </row>
    <row r="8" spans="1:8" ht="63">
      <c r="A8" s="214" t="s">
        <v>364</v>
      </c>
      <c r="B8" s="176">
        <v>740.86031159999993</v>
      </c>
      <c r="C8" s="176">
        <v>727.3722600000001</v>
      </c>
      <c r="D8" s="176">
        <v>687.74123280000003</v>
      </c>
      <c r="E8" s="176">
        <v>30.061214000000035</v>
      </c>
      <c r="F8" s="175">
        <v>585.04</v>
      </c>
      <c r="G8" s="176">
        <v>133.62145000000001</v>
      </c>
      <c r="H8" s="176">
        <v>0</v>
      </c>
    </row>
    <row r="9" spans="1:8" ht="63">
      <c r="A9" s="215" t="s">
        <v>151</v>
      </c>
      <c r="B9" s="174">
        <v>34.491</v>
      </c>
      <c r="C9" s="174">
        <v>34.491</v>
      </c>
      <c r="D9" s="174">
        <v>34.186999999999998</v>
      </c>
      <c r="E9" s="174">
        <v>0.30400000000000116</v>
      </c>
      <c r="F9" s="208">
        <v>112</v>
      </c>
      <c r="G9" s="174">
        <v>11.54172</v>
      </c>
      <c r="H9" s="174">
        <v>0</v>
      </c>
    </row>
    <row r="10" spans="1:8">
      <c r="A10" s="215" t="s">
        <v>152</v>
      </c>
      <c r="B10" s="174">
        <v>706.36931159999995</v>
      </c>
      <c r="C10" s="174">
        <v>692.88126000000011</v>
      </c>
      <c r="D10" s="174">
        <v>653.55423280000002</v>
      </c>
      <c r="E10" s="174">
        <v>29.757214000000033</v>
      </c>
      <c r="F10" s="208">
        <v>473.04</v>
      </c>
      <c r="G10" s="174">
        <v>122.07973000000001</v>
      </c>
      <c r="H10" s="174">
        <v>0</v>
      </c>
    </row>
    <row r="11" spans="1:8">
      <c r="A11" s="215" t="s">
        <v>153</v>
      </c>
      <c r="B11" s="174">
        <v>0</v>
      </c>
      <c r="C11" s="174">
        <v>0</v>
      </c>
      <c r="D11" s="174">
        <v>0</v>
      </c>
      <c r="E11" s="174">
        <v>0</v>
      </c>
      <c r="F11" s="208">
        <v>0</v>
      </c>
      <c r="G11" s="174">
        <v>0</v>
      </c>
      <c r="H11" s="174">
        <v>0</v>
      </c>
    </row>
    <row r="12" spans="1:8" ht="31.5">
      <c r="A12" s="214" t="s">
        <v>154</v>
      </c>
      <c r="B12" s="176">
        <v>38.465000000000003</v>
      </c>
      <c r="C12" s="176">
        <v>168.56100000000001</v>
      </c>
      <c r="D12" s="176">
        <v>209.42099999999999</v>
      </c>
      <c r="E12" s="176">
        <v>-172.87199999999999</v>
      </c>
      <c r="F12" s="175">
        <v>242.5</v>
      </c>
      <c r="G12" s="176">
        <v>67.692798999999994</v>
      </c>
      <c r="H12" s="176">
        <v>0.80579999999999996</v>
      </c>
    </row>
    <row r="13" spans="1:8">
      <c r="A13" s="216" t="s">
        <v>155</v>
      </c>
      <c r="B13" s="213"/>
      <c r="C13" s="213"/>
      <c r="D13" s="213"/>
      <c r="E13" s="178"/>
      <c r="F13" s="209"/>
      <c r="G13" s="213"/>
      <c r="H13" s="213"/>
    </row>
    <row r="14" spans="1:8" ht="31.5">
      <c r="A14" s="216" t="s">
        <v>156</v>
      </c>
      <c r="B14" s="213"/>
      <c r="C14" s="213"/>
      <c r="D14" s="213"/>
      <c r="E14" s="178"/>
      <c r="F14" s="209"/>
      <c r="G14" s="213"/>
      <c r="H14" s="213"/>
    </row>
    <row r="15" spans="1:8">
      <c r="A15" s="215" t="s">
        <v>157</v>
      </c>
      <c r="B15" s="174">
        <v>38.465000000000003</v>
      </c>
      <c r="C15" s="174">
        <v>168.56100000000001</v>
      </c>
      <c r="D15" s="174">
        <v>209.42099999999999</v>
      </c>
      <c r="E15" s="174">
        <v>-172.87199999999999</v>
      </c>
      <c r="F15" s="208">
        <v>219</v>
      </c>
      <c r="G15" s="174">
        <v>62.935299999999998</v>
      </c>
      <c r="H15" s="174">
        <v>0.80579999999999996</v>
      </c>
    </row>
    <row r="16" spans="1:8" ht="31.5">
      <c r="A16" s="215" t="s">
        <v>158</v>
      </c>
      <c r="B16" s="174">
        <v>0</v>
      </c>
      <c r="C16" s="174">
        <v>0</v>
      </c>
      <c r="D16" s="174">
        <v>0</v>
      </c>
      <c r="E16" s="174">
        <v>0</v>
      </c>
      <c r="F16" s="208">
        <v>23.5</v>
      </c>
      <c r="G16" s="174">
        <v>4.7574990000000001</v>
      </c>
      <c r="H16" s="174">
        <v>0</v>
      </c>
    </row>
    <row r="17" spans="1:8" ht="31.5">
      <c r="A17" s="219" t="s">
        <v>159</v>
      </c>
      <c r="B17" s="213"/>
      <c r="C17" s="213"/>
      <c r="D17" s="213"/>
      <c r="E17" s="178"/>
      <c r="F17" s="209"/>
      <c r="G17" s="213"/>
      <c r="H17" s="213"/>
    </row>
    <row r="18" spans="1:8" ht="31.5">
      <c r="A18" s="214" t="s">
        <v>160</v>
      </c>
      <c r="B18" s="176">
        <v>652.95702840000013</v>
      </c>
      <c r="C18" s="176">
        <v>682.51424000000009</v>
      </c>
      <c r="D18" s="176">
        <v>653.91460720000009</v>
      </c>
      <c r="E18" s="176">
        <v>22.100286000000029</v>
      </c>
      <c r="F18" s="175">
        <v>2457.2600000000002</v>
      </c>
      <c r="G18" s="176">
        <v>580.51586999999995</v>
      </c>
      <c r="H18" s="176">
        <v>8.2370000000000001</v>
      </c>
    </row>
    <row r="19" spans="1:8" ht="31.5">
      <c r="A19" s="215" t="s">
        <v>161</v>
      </c>
      <c r="B19" s="174">
        <v>62.35</v>
      </c>
      <c r="C19" s="174">
        <v>62.35</v>
      </c>
      <c r="D19" s="174">
        <v>60.05</v>
      </c>
      <c r="E19" s="174">
        <v>2.3000000000000043</v>
      </c>
      <c r="F19" s="208">
        <v>403</v>
      </c>
      <c r="G19" s="174">
        <v>53.045000000000002</v>
      </c>
      <c r="H19" s="174">
        <v>0</v>
      </c>
    </row>
    <row r="20" spans="1:8">
      <c r="A20" s="215" t="s">
        <v>162</v>
      </c>
      <c r="B20" s="174">
        <v>14.131</v>
      </c>
      <c r="C20" s="174">
        <v>14.131</v>
      </c>
      <c r="D20" s="174">
        <v>11.997</v>
      </c>
      <c r="E20" s="174">
        <v>2.1340000000000003</v>
      </c>
      <c r="F20" s="208">
        <v>26</v>
      </c>
      <c r="G20" s="174">
        <v>2.82</v>
      </c>
      <c r="H20" s="174">
        <v>0</v>
      </c>
    </row>
    <row r="21" spans="1:8" ht="31.5">
      <c r="A21" s="215" t="s">
        <v>163</v>
      </c>
      <c r="B21" s="174">
        <v>0</v>
      </c>
      <c r="C21" s="174">
        <v>0</v>
      </c>
      <c r="D21" s="174">
        <v>0</v>
      </c>
      <c r="E21" s="174">
        <v>0</v>
      </c>
      <c r="F21" s="208">
        <v>0</v>
      </c>
      <c r="G21" s="174">
        <v>0</v>
      </c>
      <c r="H21" s="174">
        <v>0</v>
      </c>
    </row>
    <row r="22" spans="1:8">
      <c r="A22" s="219" t="s">
        <v>164</v>
      </c>
      <c r="B22" s="213"/>
      <c r="C22" s="213"/>
      <c r="D22" s="213"/>
      <c r="E22" s="178"/>
      <c r="F22" s="209"/>
      <c r="G22" s="213"/>
      <c r="H22" s="213"/>
    </row>
    <row r="23" spans="1:8" ht="47.25">
      <c r="A23" s="215" t="s">
        <v>165</v>
      </c>
      <c r="B23" s="174">
        <v>544.0160284000001</v>
      </c>
      <c r="C23" s="174">
        <v>573.57324000000006</v>
      </c>
      <c r="D23" s="174">
        <v>548.51160720000007</v>
      </c>
      <c r="E23" s="174">
        <v>18.562286000000025</v>
      </c>
      <c r="F23" s="208">
        <v>395.26</v>
      </c>
      <c r="G23" s="174">
        <v>102.92487000000001</v>
      </c>
      <c r="H23" s="174">
        <v>0</v>
      </c>
    </row>
    <row r="24" spans="1:8" ht="31.5">
      <c r="A24" s="219" t="s">
        <v>166</v>
      </c>
      <c r="B24" s="213"/>
      <c r="C24" s="213"/>
      <c r="D24" s="213"/>
      <c r="E24" s="178"/>
      <c r="F24" s="209"/>
      <c r="G24" s="213"/>
      <c r="H24" s="213"/>
    </row>
    <row r="25" spans="1:8" ht="47.25">
      <c r="A25" s="217" t="s">
        <v>167</v>
      </c>
      <c r="B25" s="174">
        <v>25.437000000000001</v>
      </c>
      <c r="C25" s="174">
        <v>25.437000000000001</v>
      </c>
      <c r="D25" s="174">
        <v>26.833000000000002</v>
      </c>
      <c r="E25" s="174">
        <v>-1.3960000000000004</v>
      </c>
      <c r="F25" s="208">
        <v>20</v>
      </c>
      <c r="G25" s="174">
        <v>2.4820000000000002</v>
      </c>
      <c r="H25" s="174">
        <v>0</v>
      </c>
    </row>
    <row r="26" spans="1:8" ht="31.5">
      <c r="A26" s="216" t="s">
        <v>168</v>
      </c>
      <c r="B26" s="213"/>
      <c r="C26" s="213"/>
      <c r="D26" s="213"/>
      <c r="E26" s="178"/>
      <c r="F26" s="209"/>
      <c r="G26" s="213"/>
      <c r="H26" s="213"/>
    </row>
    <row r="27" spans="1:8" ht="31.5">
      <c r="A27" s="216" t="s">
        <v>169</v>
      </c>
      <c r="B27" s="213"/>
      <c r="C27" s="213"/>
      <c r="D27" s="213"/>
      <c r="E27" s="178"/>
      <c r="F27" s="209"/>
      <c r="G27" s="213"/>
      <c r="H27" s="213"/>
    </row>
    <row r="28" spans="1:8" ht="47.25">
      <c r="A28" s="216" t="s">
        <v>170</v>
      </c>
      <c r="B28" s="213"/>
      <c r="C28" s="213"/>
      <c r="D28" s="213"/>
      <c r="E28" s="178"/>
      <c r="F28" s="209"/>
      <c r="G28" s="213"/>
      <c r="H28" s="213"/>
    </row>
    <row r="29" spans="1:8" ht="31.5">
      <c r="A29" s="216" t="s">
        <v>171</v>
      </c>
      <c r="B29" s="213"/>
      <c r="C29" s="213"/>
      <c r="D29" s="213"/>
      <c r="E29" s="178"/>
      <c r="F29" s="209"/>
      <c r="G29" s="213"/>
      <c r="H29" s="213"/>
    </row>
    <row r="30" spans="1:8" ht="47.25">
      <c r="A30" s="215" t="s">
        <v>172</v>
      </c>
      <c r="B30" s="174">
        <v>0.27300000000000002</v>
      </c>
      <c r="C30" s="174">
        <v>0.27300000000000002</v>
      </c>
      <c r="D30" s="174">
        <v>0.27300000000000002</v>
      </c>
      <c r="E30" s="174">
        <v>0</v>
      </c>
      <c r="F30" s="208">
        <v>1</v>
      </c>
      <c r="G30" s="174">
        <v>6.4000000000000001E-2</v>
      </c>
      <c r="H30" s="174">
        <v>0</v>
      </c>
    </row>
    <row r="31" spans="1:8" ht="31.5">
      <c r="A31" s="216" t="s">
        <v>173</v>
      </c>
      <c r="B31" s="218"/>
      <c r="C31" s="218"/>
      <c r="D31" s="218"/>
      <c r="E31" s="219"/>
      <c r="F31" s="223"/>
      <c r="G31" s="218"/>
      <c r="H31" s="218"/>
    </row>
    <row r="32" spans="1:8" ht="47.25">
      <c r="A32" s="216" t="s">
        <v>174</v>
      </c>
      <c r="B32" s="218"/>
      <c r="C32" s="218"/>
      <c r="D32" s="218"/>
      <c r="E32" s="219"/>
      <c r="F32" s="223"/>
      <c r="G32" s="218"/>
      <c r="H32" s="218"/>
    </row>
    <row r="33" spans="1:8" ht="47.25">
      <c r="A33" s="215" t="s">
        <v>175</v>
      </c>
      <c r="B33" s="174">
        <v>0</v>
      </c>
      <c r="C33" s="174">
        <v>0</v>
      </c>
      <c r="D33" s="174">
        <v>0</v>
      </c>
      <c r="E33" s="174">
        <v>0</v>
      </c>
      <c r="F33" s="208">
        <v>1</v>
      </c>
      <c r="G33" s="174">
        <v>0</v>
      </c>
      <c r="H33" s="174">
        <v>0</v>
      </c>
    </row>
    <row r="34" spans="1:8" ht="31.5">
      <c r="A34" s="215" t="s">
        <v>176</v>
      </c>
      <c r="B34" s="174">
        <v>6.75</v>
      </c>
      <c r="C34" s="174">
        <v>6.75</v>
      </c>
      <c r="D34" s="174">
        <v>6.25</v>
      </c>
      <c r="E34" s="174">
        <v>0.5</v>
      </c>
      <c r="F34" s="208">
        <v>1</v>
      </c>
      <c r="G34" s="174">
        <v>0</v>
      </c>
      <c r="H34" s="174">
        <v>0</v>
      </c>
    </row>
    <row r="35" spans="1:8" ht="47.25">
      <c r="A35" s="216" t="s">
        <v>177</v>
      </c>
      <c r="B35" s="213"/>
      <c r="C35" s="213"/>
      <c r="D35" s="213"/>
      <c r="E35" s="178"/>
      <c r="F35" s="209"/>
      <c r="G35" s="213"/>
      <c r="H35" s="213"/>
    </row>
    <row r="36" spans="1:8" ht="31.5">
      <c r="A36" s="215" t="s">
        <v>178</v>
      </c>
      <c r="B36" s="174">
        <v>0</v>
      </c>
      <c r="C36" s="174">
        <v>0</v>
      </c>
      <c r="D36" s="174">
        <v>0</v>
      </c>
      <c r="E36" s="174">
        <v>0</v>
      </c>
      <c r="F36" s="208">
        <v>0</v>
      </c>
      <c r="G36" s="174">
        <v>0</v>
      </c>
      <c r="H36" s="174">
        <v>0</v>
      </c>
    </row>
    <row r="37" spans="1:8" ht="31.5">
      <c r="A37" s="215" t="s">
        <v>179</v>
      </c>
      <c r="B37" s="174">
        <v>0</v>
      </c>
      <c r="C37" s="174">
        <v>0</v>
      </c>
      <c r="D37" s="174">
        <v>0</v>
      </c>
      <c r="E37" s="174">
        <v>0</v>
      </c>
      <c r="F37" s="208">
        <v>1610</v>
      </c>
      <c r="G37" s="174">
        <v>419.17999999999995</v>
      </c>
      <c r="H37" s="174">
        <v>8.2370000000000001</v>
      </c>
    </row>
    <row r="38" spans="1:8" ht="47.25">
      <c r="A38" s="214" t="s">
        <v>100</v>
      </c>
      <c r="B38" s="176">
        <v>187.625</v>
      </c>
      <c r="C38" s="176">
        <v>187.625</v>
      </c>
      <c r="D38" s="176">
        <v>187.625</v>
      </c>
      <c r="E38" s="176">
        <v>0</v>
      </c>
      <c r="F38" s="175">
        <v>755</v>
      </c>
      <c r="G38" s="176">
        <v>184.24686363636363</v>
      </c>
      <c r="H38" s="176">
        <v>1.6131</v>
      </c>
    </row>
    <row r="39" spans="1:8" ht="63">
      <c r="A39" s="214" t="s">
        <v>102</v>
      </c>
      <c r="B39" s="176">
        <v>59.49</v>
      </c>
      <c r="C39" s="176">
        <v>64.740000000000009</v>
      </c>
      <c r="D39" s="176">
        <v>64.67</v>
      </c>
      <c r="E39" s="176">
        <v>7.0000000000004281E-2</v>
      </c>
      <c r="F39" s="175">
        <v>285.60000000000002</v>
      </c>
      <c r="G39" s="176">
        <v>42.947063999999997</v>
      </c>
      <c r="H39" s="176">
        <v>5.0000000000000001E-3</v>
      </c>
    </row>
    <row r="40" spans="1:8">
      <c r="A40" s="214" t="s">
        <v>180</v>
      </c>
      <c r="B40" s="176">
        <v>12.700799999999999</v>
      </c>
      <c r="C40" s="176">
        <v>17.1188</v>
      </c>
      <c r="D40" s="176">
        <v>14.287700000000001</v>
      </c>
      <c r="E40" s="176">
        <v>-1.2189000000000014</v>
      </c>
      <c r="F40" s="175">
        <v>160</v>
      </c>
      <c r="G40" s="176">
        <v>42.101199999999999</v>
      </c>
      <c r="H40" s="176">
        <v>0</v>
      </c>
    </row>
    <row r="41" spans="1:8" ht="47.25">
      <c r="A41" s="214" t="s">
        <v>181</v>
      </c>
      <c r="B41" s="176">
        <v>545.75300000000016</v>
      </c>
      <c r="C41" s="176">
        <v>538.15300000000025</v>
      </c>
      <c r="D41" s="176">
        <v>514.74900000000014</v>
      </c>
      <c r="E41" s="176">
        <v>16.739000000000004</v>
      </c>
      <c r="F41" s="175">
        <v>354</v>
      </c>
      <c r="G41" s="176">
        <v>31.611396000000006</v>
      </c>
      <c r="H41" s="176">
        <v>4.1000000000000002E-2</v>
      </c>
    </row>
    <row r="42" spans="1:8" ht="31.5">
      <c r="A42" s="214" t="s">
        <v>182</v>
      </c>
      <c r="B42" s="176">
        <v>232.60100000000003</v>
      </c>
      <c r="C42" s="176">
        <v>233.66700000000003</v>
      </c>
      <c r="D42" s="176">
        <v>223.62200000000004</v>
      </c>
      <c r="E42" s="176">
        <v>10.044999999999991</v>
      </c>
      <c r="F42" s="175">
        <v>2357.6119999999996</v>
      </c>
      <c r="G42" s="176">
        <v>920.81298119122278</v>
      </c>
      <c r="H42" s="176">
        <v>13.813000000000001</v>
      </c>
    </row>
    <row r="43" spans="1:8" ht="47.25">
      <c r="A43" s="214" t="s">
        <v>183</v>
      </c>
      <c r="B43" s="176">
        <v>1.56</v>
      </c>
      <c r="C43" s="176">
        <v>1.56</v>
      </c>
      <c r="D43" s="176">
        <v>1.56</v>
      </c>
      <c r="E43" s="176">
        <v>0</v>
      </c>
      <c r="F43" s="175">
        <v>5</v>
      </c>
      <c r="G43" s="176">
        <v>0.35599999999999998</v>
      </c>
      <c r="H43" s="176">
        <v>0</v>
      </c>
    </row>
    <row r="44" spans="1:8" ht="31.5">
      <c r="A44" s="214" t="s">
        <v>184</v>
      </c>
      <c r="B44" s="176">
        <v>4.5659999999999998</v>
      </c>
      <c r="C44" s="176">
        <v>4.5659999999999998</v>
      </c>
      <c r="D44" s="176">
        <v>4.6930000000000005</v>
      </c>
      <c r="E44" s="176">
        <v>0.46100000000000002</v>
      </c>
      <c r="F44" s="175">
        <v>204</v>
      </c>
      <c r="G44" s="176">
        <v>68.135999999999996</v>
      </c>
      <c r="H44" s="176">
        <v>1.6456999999999999</v>
      </c>
    </row>
    <row r="45" spans="1:8">
      <c r="A45" s="214" t="s">
        <v>185</v>
      </c>
      <c r="B45" s="176">
        <v>177.92840000000001</v>
      </c>
      <c r="C45" s="176">
        <v>174.0804</v>
      </c>
      <c r="D45" s="176">
        <v>171.65939999999998</v>
      </c>
      <c r="E45" s="176">
        <v>4.3379999999999939</v>
      </c>
      <c r="F45" s="175">
        <v>7912.8700000000008</v>
      </c>
      <c r="G45" s="176">
        <v>1800.6519493137257</v>
      </c>
      <c r="H45" s="176">
        <v>5.6398650000000004</v>
      </c>
    </row>
    <row r="46" spans="1:8" ht="31.5">
      <c r="A46" s="215" t="s">
        <v>351</v>
      </c>
      <c r="B46" s="174">
        <v>1.6</v>
      </c>
      <c r="C46" s="174">
        <v>1.6</v>
      </c>
      <c r="D46" s="174">
        <v>1</v>
      </c>
      <c r="E46" s="174">
        <v>0.60000000000000009</v>
      </c>
      <c r="F46" s="208">
        <v>177.5</v>
      </c>
      <c r="G46" s="174">
        <v>32.481099999999998</v>
      </c>
      <c r="H46" s="174">
        <v>0</v>
      </c>
    </row>
    <row r="47" spans="1:8" ht="31.5">
      <c r="A47" s="215" t="s">
        <v>352</v>
      </c>
      <c r="B47" s="174">
        <v>116.27679999999999</v>
      </c>
      <c r="C47" s="174">
        <v>112.8648</v>
      </c>
      <c r="D47" s="174">
        <v>113.20479999999999</v>
      </c>
      <c r="E47" s="174">
        <v>1.5769999999999973</v>
      </c>
      <c r="F47" s="208">
        <v>378.3</v>
      </c>
      <c r="G47" s="174">
        <v>67.779149999999987</v>
      </c>
      <c r="H47" s="174">
        <v>0.63960000000000006</v>
      </c>
    </row>
    <row r="48" spans="1:8" ht="31.5">
      <c r="A48" s="215" t="s">
        <v>365</v>
      </c>
      <c r="B48" s="174">
        <v>24.866999999999997</v>
      </c>
      <c r="C48" s="174">
        <v>24.866999999999997</v>
      </c>
      <c r="D48" s="174">
        <v>23.852</v>
      </c>
      <c r="E48" s="174">
        <v>1.0149999999999992</v>
      </c>
      <c r="F48" s="208">
        <v>447.2</v>
      </c>
      <c r="G48" s="174">
        <v>92.953685147058806</v>
      </c>
      <c r="H48" s="174">
        <v>4.4999999999999998E-2</v>
      </c>
    </row>
    <row r="49" spans="1:8" ht="47.25">
      <c r="A49" s="215" t="s">
        <v>366</v>
      </c>
      <c r="B49" s="174">
        <v>0.64800000000000002</v>
      </c>
      <c r="C49" s="174">
        <v>0.64800000000000002</v>
      </c>
      <c r="D49" s="174">
        <v>0.64800000000000002</v>
      </c>
      <c r="E49" s="174">
        <v>0</v>
      </c>
      <c r="F49" s="208">
        <v>32</v>
      </c>
      <c r="G49" s="174">
        <v>6.7298</v>
      </c>
      <c r="H49" s="174">
        <v>3.5400000000000001E-2</v>
      </c>
    </row>
    <row r="50" spans="1:8" ht="47.25">
      <c r="A50" s="215" t="s">
        <v>353</v>
      </c>
      <c r="B50" s="174">
        <v>3.4460000000000002</v>
      </c>
      <c r="C50" s="174">
        <v>3.4460000000000002</v>
      </c>
      <c r="D50" s="174">
        <v>4.1319999999999997</v>
      </c>
      <c r="E50" s="174">
        <v>-0.6859999999999995</v>
      </c>
      <c r="F50" s="208">
        <v>1511.27</v>
      </c>
      <c r="G50" s="174">
        <v>386.7367738166667</v>
      </c>
      <c r="H50" s="174">
        <v>1.7198</v>
      </c>
    </row>
    <row r="51" spans="1:8">
      <c r="A51" s="215" t="s">
        <v>354</v>
      </c>
      <c r="B51" s="174">
        <v>4.1929999999999996</v>
      </c>
      <c r="C51" s="174">
        <v>4.1929999999999996</v>
      </c>
      <c r="D51" s="174">
        <v>0.78300000000000003</v>
      </c>
      <c r="E51" s="174">
        <v>3.4099999999999997</v>
      </c>
      <c r="F51" s="208">
        <v>3155.2</v>
      </c>
      <c r="G51" s="174">
        <v>731.10370000000012</v>
      </c>
      <c r="H51" s="174">
        <v>0.9405</v>
      </c>
    </row>
    <row r="52" spans="1:8" ht="47.25">
      <c r="A52" s="215" t="s">
        <v>355</v>
      </c>
      <c r="B52" s="174">
        <v>23.637999999999998</v>
      </c>
      <c r="C52" s="174">
        <v>22.891999999999996</v>
      </c>
      <c r="D52" s="174">
        <v>23.79</v>
      </c>
      <c r="E52" s="174">
        <v>-0.89800000000000302</v>
      </c>
      <c r="F52" s="208">
        <v>1945.3000000000006</v>
      </c>
      <c r="G52" s="174">
        <v>429.70474034999995</v>
      </c>
      <c r="H52" s="174">
        <v>2.2595650000000003</v>
      </c>
    </row>
    <row r="53" spans="1:8" ht="47.25">
      <c r="A53" s="215" t="s">
        <v>356</v>
      </c>
      <c r="B53" s="174">
        <v>0.61760000000000004</v>
      </c>
      <c r="C53" s="174">
        <v>0.61760000000000004</v>
      </c>
      <c r="D53" s="174">
        <v>0.61760000000000004</v>
      </c>
      <c r="E53" s="174">
        <v>0</v>
      </c>
      <c r="F53" s="208">
        <v>243.1</v>
      </c>
      <c r="G53" s="174">
        <v>51.782999999999994</v>
      </c>
      <c r="H53" s="174">
        <v>0</v>
      </c>
    </row>
    <row r="54" spans="1:8" ht="31.5">
      <c r="A54" s="215" t="s">
        <v>357</v>
      </c>
      <c r="B54" s="174">
        <v>2.6419999999999999</v>
      </c>
      <c r="C54" s="174">
        <v>2.952</v>
      </c>
      <c r="D54" s="174">
        <v>3.6319999999999997</v>
      </c>
      <c r="E54" s="174">
        <v>-0.67999999999999994</v>
      </c>
      <c r="F54" s="208">
        <v>23</v>
      </c>
      <c r="G54" s="174">
        <v>1.3800000000000001</v>
      </c>
      <c r="H54" s="174">
        <v>0</v>
      </c>
    </row>
    <row r="55" spans="1:8" ht="31.5">
      <c r="A55" s="214" t="s">
        <v>186</v>
      </c>
      <c r="B55" s="176">
        <v>2654.5065400000003</v>
      </c>
      <c r="C55" s="176">
        <v>2799.9576999999999</v>
      </c>
      <c r="D55" s="176">
        <v>2733.9429400000004</v>
      </c>
      <c r="E55" s="176">
        <v>-90.276399999999938</v>
      </c>
      <c r="F55" s="175">
        <v>15318.882000000001</v>
      </c>
      <c r="G55" s="176">
        <v>3872.6935731413123</v>
      </c>
      <c r="H55" s="176">
        <v>31.800464999999999</v>
      </c>
    </row>
    <row r="56" spans="1:8">
      <c r="A56" s="220"/>
      <c r="B56" s="177"/>
      <c r="C56" s="177"/>
      <c r="D56" s="177"/>
      <c r="E56" s="221"/>
      <c r="F56" s="206"/>
      <c r="G56" s="177"/>
      <c r="H56" s="177"/>
    </row>
    <row r="57" spans="1:8">
      <c r="A57" s="335" t="s">
        <v>187</v>
      </c>
      <c r="B57" s="335"/>
      <c r="C57" s="335"/>
      <c r="D57" s="335"/>
      <c r="E57" s="335"/>
      <c r="F57" s="335"/>
      <c r="G57" s="335"/>
      <c r="H57" s="335"/>
    </row>
  </sheetData>
  <autoFilter ref="A7:H57"/>
  <mergeCells count="5">
    <mergeCell ref="A57:H57"/>
    <mergeCell ref="C1:H1"/>
    <mergeCell ref="A3:H3"/>
    <mergeCell ref="A4:H4"/>
    <mergeCell ref="G6:H6"/>
  </mergeCells>
  <pageMargins left="0.55118110236220474" right="0.43307086614173229" top="0.23622047244094491" bottom="0.15748031496062992" header="0.31496062992125984" footer="0.15748031496062992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49"/>
  <sheetViews>
    <sheetView view="pageBreakPreview" zoomScale="40" zoomScaleNormal="40" zoomScaleSheetLayoutView="40" workbookViewId="0">
      <selection activeCell="A5" sqref="A5:A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31.85546875" style="212" customWidth="1"/>
    <col min="5" max="5" width="33.140625" style="211" customWidth="1"/>
    <col min="6" max="6" width="24.140625" style="224" customWidth="1"/>
    <col min="7" max="7" width="28.42578125" style="211" customWidth="1"/>
    <col min="8" max="8" width="29.28515625" style="211" customWidth="1"/>
    <col min="9" max="9" width="30.7109375" customWidth="1"/>
  </cols>
  <sheetData>
    <row r="1" spans="1:23" ht="26.25">
      <c r="F1" s="251"/>
      <c r="G1" s="242"/>
      <c r="H1" s="242"/>
      <c r="I1" s="90" t="s">
        <v>188</v>
      </c>
      <c r="J1" s="89"/>
    </row>
    <row r="2" spans="1:23" ht="79.5" customHeight="1">
      <c r="A2" s="339" t="s">
        <v>375</v>
      </c>
      <c r="B2" s="339"/>
      <c r="C2" s="339"/>
      <c r="D2" s="339"/>
      <c r="E2" s="339"/>
      <c r="F2" s="339"/>
      <c r="G2" s="339"/>
      <c r="H2" s="339"/>
      <c r="I2" s="339"/>
    </row>
    <row r="3" spans="1:23" ht="62.25" customHeight="1">
      <c r="A3" s="340" t="s">
        <v>379</v>
      </c>
      <c r="B3" s="341"/>
      <c r="C3" s="341"/>
      <c r="D3" s="341"/>
      <c r="E3" s="341"/>
      <c r="F3" s="341"/>
      <c r="G3" s="341"/>
      <c r="H3" s="341"/>
      <c r="I3" s="341"/>
    </row>
    <row r="4" spans="1:23">
      <c r="B4" s="91"/>
    </row>
    <row r="5" spans="1:23" ht="26.25">
      <c r="A5" s="342" t="s">
        <v>52</v>
      </c>
      <c r="B5" s="343" t="s">
        <v>53</v>
      </c>
      <c r="C5" s="345" t="s">
        <v>54</v>
      </c>
      <c r="D5" s="346"/>
      <c r="E5" s="347"/>
      <c r="F5" s="354" t="s">
        <v>10</v>
      </c>
      <c r="G5" s="355" t="s">
        <v>71</v>
      </c>
      <c r="H5" s="355"/>
      <c r="I5" s="356" t="s">
        <v>189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15.75">
      <c r="A6" s="342"/>
      <c r="B6" s="343"/>
      <c r="C6" s="348"/>
      <c r="D6" s="349"/>
      <c r="E6" s="350"/>
      <c r="F6" s="354"/>
      <c r="G6" s="359" t="s">
        <v>57</v>
      </c>
      <c r="H6" s="359" t="s">
        <v>58</v>
      </c>
      <c r="I6" s="357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ht="15.75">
      <c r="A7" s="342"/>
      <c r="B7" s="344"/>
      <c r="C7" s="351"/>
      <c r="D7" s="352"/>
      <c r="E7" s="353"/>
      <c r="F7" s="354"/>
      <c r="G7" s="360"/>
      <c r="H7" s="360"/>
      <c r="I7" s="357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ht="207" customHeight="1">
      <c r="A8" s="342"/>
      <c r="B8" s="344"/>
      <c r="C8" s="93" t="s">
        <v>67</v>
      </c>
      <c r="D8" s="276" t="s">
        <v>376</v>
      </c>
      <c r="E8" s="227" t="s">
        <v>59</v>
      </c>
      <c r="F8" s="354"/>
      <c r="G8" s="361"/>
      <c r="H8" s="361"/>
      <c r="I8" s="358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66" customHeight="1">
      <c r="A9" s="94" t="s">
        <v>60</v>
      </c>
      <c r="B9" s="95" t="s">
        <v>61</v>
      </c>
      <c r="C9" s="263">
        <v>1</v>
      </c>
      <c r="D9" s="263">
        <v>2</v>
      </c>
      <c r="E9" s="263">
        <v>3</v>
      </c>
      <c r="F9" s="263">
        <v>4</v>
      </c>
      <c r="G9" s="264">
        <v>5</v>
      </c>
      <c r="H9" s="264">
        <v>6</v>
      </c>
      <c r="I9" s="96" t="s">
        <v>62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27">
      <c r="A10" s="364" t="s">
        <v>55</v>
      </c>
      <c r="B10" s="365"/>
      <c r="C10" s="365"/>
      <c r="D10" s="365"/>
      <c r="E10" s="365"/>
      <c r="F10" s="365"/>
      <c r="G10" s="365"/>
      <c r="H10" s="365"/>
      <c r="I10" s="366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ht="27">
      <c r="A11" s="367" t="s">
        <v>190</v>
      </c>
      <c r="B11" s="368"/>
      <c r="C11" s="368"/>
      <c r="D11" s="368"/>
      <c r="E11" s="368"/>
      <c r="F11" s="368"/>
      <c r="G11" s="368"/>
      <c r="H11" s="368"/>
      <c r="I11" s="369"/>
    </row>
    <row r="12" spans="1:23" ht="24.95" customHeight="1">
      <c r="A12" s="97" t="s">
        <v>191</v>
      </c>
      <c r="B12" s="98" t="s">
        <v>192</v>
      </c>
      <c r="C12" s="99"/>
      <c r="D12" s="307">
        <f>D13+D14</f>
        <v>68.680999999999997</v>
      </c>
      <c r="E12" s="307">
        <f>E13+E14</f>
        <v>20.6</v>
      </c>
      <c r="F12" s="166">
        <f>F15</f>
        <v>829.66</v>
      </c>
      <c r="G12" s="243">
        <f>G15</f>
        <v>56981.878459999993</v>
      </c>
      <c r="H12" s="243">
        <f>H15</f>
        <v>17090.995999999999</v>
      </c>
      <c r="I12" s="155">
        <f>G12/H12</f>
        <v>3.3340291262135922</v>
      </c>
    </row>
    <row r="13" spans="1:23" ht="24.95" customHeight="1">
      <c r="A13" s="100" t="s">
        <v>193</v>
      </c>
      <c r="B13" s="101" t="s">
        <v>194</v>
      </c>
      <c r="C13" s="102"/>
      <c r="D13" s="229"/>
      <c r="E13" s="229"/>
      <c r="F13" s="167"/>
      <c r="G13" s="244">
        <f>D13*F13</f>
        <v>0</v>
      </c>
      <c r="H13" s="244">
        <f>E13*F13</f>
        <v>0</v>
      </c>
      <c r="I13" s="157" t="e">
        <f>G13/H13</f>
        <v>#DIV/0!</v>
      </c>
    </row>
    <row r="14" spans="1:23" ht="27.75" customHeight="1">
      <c r="A14" s="100" t="s">
        <v>195</v>
      </c>
      <c r="B14" s="101" t="s">
        <v>196</v>
      </c>
      <c r="C14" s="102"/>
      <c r="D14" s="308">
        <f>D15</f>
        <v>68.680999999999997</v>
      </c>
      <c r="E14" s="308">
        <f>E15</f>
        <v>20.6</v>
      </c>
      <c r="F14" s="167"/>
      <c r="G14" s="244">
        <f>D14*F14</f>
        <v>0</v>
      </c>
      <c r="H14" s="244">
        <f>E14*F14</f>
        <v>0</v>
      </c>
      <c r="I14" s="157" t="e">
        <f>G14/H14</f>
        <v>#DIV/0!</v>
      </c>
    </row>
    <row r="15" spans="1:23" ht="51" customHeight="1">
      <c r="A15" s="103" t="s">
        <v>381</v>
      </c>
      <c r="B15" s="104" t="s">
        <v>197</v>
      </c>
      <c r="C15" s="102" t="s">
        <v>8</v>
      </c>
      <c r="D15" s="229">
        <f>30.2+38.481</f>
        <v>68.680999999999997</v>
      </c>
      <c r="E15" s="229">
        <v>20.6</v>
      </c>
      <c r="F15" s="168">
        <v>829.66</v>
      </c>
      <c r="G15" s="244">
        <f>D15*F15</f>
        <v>56981.878459999993</v>
      </c>
      <c r="H15" s="244">
        <f>E15*F15</f>
        <v>17090.995999999999</v>
      </c>
      <c r="I15" s="155">
        <f>G15/H15</f>
        <v>3.3340291262135922</v>
      </c>
    </row>
    <row r="16" spans="1:23" ht="24.95" customHeight="1">
      <c r="A16" s="108" t="s">
        <v>24</v>
      </c>
      <c r="B16" s="109"/>
      <c r="C16" s="110" t="s">
        <v>9</v>
      </c>
      <c r="D16" s="230" t="s">
        <v>9</v>
      </c>
      <c r="E16" s="230" t="s">
        <v>9</v>
      </c>
      <c r="F16" s="252" t="s">
        <v>9</v>
      </c>
      <c r="G16" s="154">
        <f>G15</f>
        <v>56981.878459999993</v>
      </c>
      <c r="H16" s="154">
        <f>H15</f>
        <v>17090.995999999999</v>
      </c>
      <c r="I16" s="159">
        <f>G16/H16</f>
        <v>3.3340291262135922</v>
      </c>
    </row>
    <row r="17" spans="1:12" ht="24.95" customHeight="1">
      <c r="A17" s="367" t="s">
        <v>198</v>
      </c>
      <c r="B17" s="370"/>
      <c r="C17" s="370"/>
      <c r="D17" s="370"/>
      <c r="E17" s="370"/>
      <c r="F17" s="370"/>
      <c r="G17" s="370"/>
      <c r="H17" s="370"/>
      <c r="I17" s="371"/>
    </row>
    <row r="18" spans="1:12" ht="24.95" customHeight="1">
      <c r="A18" s="97" t="s">
        <v>199</v>
      </c>
      <c r="B18" s="98" t="s">
        <v>200</v>
      </c>
      <c r="C18" s="99"/>
      <c r="D18" s="231"/>
      <c r="E18" s="232"/>
      <c r="F18" s="167"/>
      <c r="G18" s="152">
        <f>G19+G20+G21+G22+G23</f>
        <v>228678.50696000003</v>
      </c>
      <c r="H18" s="152">
        <f>H19+H20+H21+H22+H23</f>
        <v>127908.42989</v>
      </c>
      <c r="I18" s="156">
        <f>G18/H18</f>
        <v>1.7878298338636578</v>
      </c>
    </row>
    <row r="19" spans="1:12" ht="77.25" customHeight="1">
      <c r="A19" s="103" t="s">
        <v>382</v>
      </c>
      <c r="B19" s="104" t="s">
        <v>201</v>
      </c>
      <c r="C19" s="102" t="s">
        <v>41</v>
      </c>
      <c r="D19" s="229">
        <v>0</v>
      </c>
      <c r="E19" s="229">
        <v>0</v>
      </c>
      <c r="F19" s="168">
        <v>104.62</v>
      </c>
      <c r="G19" s="244">
        <f>D19*F19</f>
        <v>0</v>
      </c>
      <c r="H19" s="244">
        <f>E19*F19</f>
        <v>0</v>
      </c>
      <c r="I19" s="155" t="e">
        <f t="shared" ref="I19:I26" si="0">G19/H19</f>
        <v>#DIV/0!</v>
      </c>
    </row>
    <row r="20" spans="1:12" ht="24.95" customHeight="1">
      <c r="A20" s="103" t="s">
        <v>202</v>
      </c>
      <c r="B20" s="104" t="s">
        <v>203</v>
      </c>
      <c r="C20" s="102" t="s">
        <v>41</v>
      </c>
      <c r="D20" s="318">
        <v>5.14</v>
      </c>
      <c r="E20" s="229">
        <v>2.1030000000000002</v>
      </c>
      <c r="F20" s="168">
        <v>148.66999999999999</v>
      </c>
      <c r="G20" s="244">
        <f>D20*F20</f>
        <v>764.16379999999992</v>
      </c>
      <c r="H20" s="244">
        <f>E20*F20</f>
        <v>312.65300999999999</v>
      </c>
      <c r="I20" s="155">
        <f t="shared" si="0"/>
        <v>2.4441274369947692</v>
      </c>
    </row>
    <row r="21" spans="1:12" ht="24.95" customHeight="1">
      <c r="A21" s="103" t="s">
        <v>204</v>
      </c>
      <c r="B21" s="104" t="s">
        <v>205</v>
      </c>
      <c r="C21" s="102" t="s">
        <v>41</v>
      </c>
      <c r="D21" s="318">
        <f>665.56+131.626+169.007</f>
        <v>966.19299999999998</v>
      </c>
      <c r="E21" s="229">
        <v>913.83</v>
      </c>
      <c r="F21" s="168">
        <v>25.08</v>
      </c>
      <c r="G21" s="244">
        <f>D21*F21</f>
        <v>24232.120439999999</v>
      </c>
      <c r="H21" s="244">
        <f>E21*F21</f>
        <v>22918.856400000001</v>
      </c>
      <c r="I21" s="155">
        <f t="shared" si="0"/>
        <v>1.0573005920138319</v>
      </c>
    </row>
    <row r="22" spans="1:12" ht="53.25" customHeight="1">
      <c r="A22" s="103" t="s">
        <v>383</v>
      </c>
      <c r="B22" s="104" t="s">
        <v>206</v>
      </c>
      <c r="C22" s="102" t="s">
        <v>41</v>
      </c>
      <c r="D22" s="318">
        <f>10.27+610+29.898+0</f>
        <v>650.16800000000001</v>
      </c>
      <c r="E22" s="229">
        <v>320.16199999999998</v>
      </c>
      <c r="F22" s="168">
        <v>97.04</v>
      </c>
      <c r="G22" s="244">
        <f>D22*F22</f>
        <v>63092.302720000007</v>
      </c>
      <c r="H22" s="244">
        <f>E22*F22</f>
        <v>31068.520479999999</v>
      </c>
      <c r="I22" s="155">
        <f t="shared" si="0"/>
        <v>2.0307469343644784</v>
      </c>
      <c r="J22" s="158"/>
      <c r="K22" s="158"/>
    </row>
    <row r="23" spans="1:12" ht="75.75" customHeight="1">
      <c r="A23" s="103" t="s">
        <v>207</v>
      </c>
      <c r="B23" s="104" t="s">
        <v>208</v>
      </c>
      <c r="C23" s="102" t="s">
        <v>41</v>
      </c>
      <c r="D23" s="318">
        <v>2978.6</v>
      </c>
      <c r="E23" s="229">
        <v>1559.5</v>
      </c>
      <c r="F23" s="168">
        <v>47.2</v>
      </c>
      <c r="G23" s="244">
        <f>D23*F23</f>
        <v>140589.92000000001</v>
      </c>
      <c r="H23" s="244">
        <f>E23*F23</f>
        <v>73608.400000000009</v>
      </c>
      <c r="I23" s="155">
        <f t="shared" si="0"/>
        <v>1.9099711445976273</v>
      </c>
    </row>
    <row r="24" spans="1:12" ht="24.95" customHeight="1">
      <c r="A24" s="100" t="s">
        <v>210</v>
      </c>
      <c r="B24" s="101" t="s">
        <v>211</v>
      </c>
      <c r="C24" s="114"/>
      <c r="D24" s="233"/>
      <c r="E24" s="233"/>
      <c r="F24" s="254"/>
      <c r="G24" s="152">
        <f>G25+G26</f>
        <v>10657.09548</v>
      </c>
      <c r="H24" s="152">
        <f>H25+H26</f>
        <v>8240.9364000000005</v>
      </c>
      <c r="I24" s="156">
        <f t="shared" si="0"/>
        <v>1.2931898709957281</v>
      </c>
    </row>
    <row r="25" spans="1:12" ht="24.95" customHeight="1">
      <c r="A25" s="103" t="s">
        <v>213</v>
      </c>
      <c r="B25" s="104" t="s">
        <v>214</v>
      </c>
      <c r="C25" s="115" t="s">
        <v>212</v>
      </c>
      <c r="D25" s="318">
        <v>48.027999999999999</v>
      </c>
      <c r="E25" s="318">
        <v>36.090000000000003</v>
      </c>
      <c r="F25" s="168">
        <v>134.16</v>
      </c>
      <c r="G25" s="244">
        <f>D25*F25</f>
        <v>6443.4364799999994</v>
      </c>
      <c r="H25" s="244">
        <f>E25*F25</f>
        <v>4841.8344000000006</v>
      </c>
      <c r="I25" s="155">
        <f t="shared" si="0"/>
        <v>1.330784150734275</v>
      </c>
    </row>
    <row r="26" spans="1:12" ht="100.5" customHeight="1">
      <c r="A26" s="103" t="s">
        <v>215</v>
      </c>
      <c r="B26" s="104" t="s">
        <v>216</v>
      </c>
      <c r="C26" s="115" t="s">
        <v>212</v>
      </c>
      <c r="D26" s="318">
        <v>26.501000000000001</v>
      </c>
      <c r="E26" s="318">
        <v>21.378</v>
      </c>
      <c r="F26" s="168">
        <v>159</v>
      </c>
      <c r="G26" s="244">
        <f>D26*F26</f>
        <v>4213.6590000000006</v>
      </c>
      <c r="H26" s="244">
        <f>E26*F26</f>
        <v>3399.1019999999999</v>
      </c>
      <c r="I26" s="155">
        <f t="shared" si="0"/>
        <v>1.2396388810927124</v>
      </c>
    </row>
    <row r="27" spans="1:12" s="116" customFormat="1" ht="102.75">
      <c r="A27" s="100" t="s">
        <v>217</v>
      </c>
      <c r="B27" s="101" t="s">
        <v>218</v>
      </c>
      <c r="C27" s="114"/>
      <c r="D27" s="233"/>
      <c r="E27" s="233"/>
      <c r="F27" s="253"/>
      <c r="G27" s="152">
        <f>G28+G29+G30</f>
        <v>422064.442882</v>
      </c>
      <c r="H27" s="152">
        <f>H28+H29+H30</f>
        <v>624882.33100000001</v>
      </c>
      <c r="I27" s="156">
        <f t="shared" ref="I27:I33" si="1">G27/H27</f>
        <v>0.67543027213870765</v>
      </c>
    </row>
    <row r="28" spans="1:12" ht="26.25">
      <c r="A28" s="103" t="s">
        <v>384</v>
      </c>
      <c r="B28" s="104" t="s">
        <v>219</v>
      </c>
      <c r="C28" s="102" t="s">
        <v>22</v>
      </c>
      <c r="D28" s="318">
        <f>0.5166+69.8</f>
        <v>70.316599999999994</v>
      </c>
      <c r="E28" s="318">
        <v>104.8</v>
      </c>
      <c r="F28" s="168">
        <v>5814.27</v>
      </c>
      <c r="G28" s="244">
        <f t="shared" ref="G28:G33" si="2">D28*F28</f>
        <v>408839.69788200001</v>
      </c>
      <c r="H28" s="244">
        <f t="shared" ref="H28:H33" si="3">E28*F28</f>
        <v>609335.49600000004</v>
      </c>
      <c r="I28" s="155">
        <f t="shared" si="1"/>
        <v>0.67095992366412205</v>
      </c>
      <c r="L28" t="s">
        <v>70</v>
      </c>
    </row>
    <row r="29" spans="1:12" ht="52.5">
      <c r="A29" s="103" t="s">
        <v>220</v>
      </c>
      <c r="B29" s="104" t="s">
        <v>221</v>
      </c>
      <c r="C29" s="102" t="s">
        <v>22</v>
      </c>
      <c r="D29" s="318">
        <v>5.9</v>
      </c>
      <c r="E29" s="318">
        <v>5.7</v>
      </c>
      <c r="F29" s="168">
        <v>533.54999999999995</v>
      </c>
      <c r="G29" s="244">
        <f t="shared" si="2"/>
        <v>3147.9449999999997</v>
      </c>
      <c r="H29" s="244">
        <f t="shared" si="3"/>
        <v>3041.2349999999997</v>
      </c>
      <c r="I29" s="155">
        <f t="shared" si="1"/>
        <v>1.0350877192982457</v>
      </c>
    </row>
    <row r="30" spans="1:12" ht="52.5">
      <c r="A30" s="103" t="s">
        <v>223</v>
      </c>
      <c r="B30" s="104" t="s">
        <v>224</v>
      </c>
      <c r="C30" s="102" t="s">
        <v>225</v>
      </c>
      <c r="D30" s="318">
        <f>0+47+0+1269+1734.3+98.7</f>
        <v>3149</v>
      </c>
      <c r="E30" s="318">
        <v>3908</v>
      </c>
      <c r="F30" s="168">
        <v>3.2</v>
      </c>
      <c r="G30" s="244">
        <f t="shared" si="2"/>
        <v>10076.800000000001</v>
      </c>
      <c r="H30" s="244">
        <f t="shared" si="3"/>
        <v>12505.6</v>
      </c>
      <c r="I30" s="155">
        <f t="shared" si="1"/>
        <v>0.80578300921187318</v>
      </c>
    </row>
    <row r="31" spans="1:12" s="116" customFormat="1" ht="24.95" customHeight="1">
      <c r="A31" s="100" t="s">
        <v>226</v>
      </c>
      <c r="B31" s="101" t="s">
        <v>227</v>
      </c>
      <c r="C31" s="114"/>
      <c r="D31" s="233"/>
      <c r="E31" s="233"/>
      <c r="F31" s="254"/>
      <c r="G31" s="152">
        <f>G32+G33</f>
        <v>117.06359</v>
      </c>
      <c r="H31" s="152">
        <f>H32+H33</f>
        <v>158.46345999999997</v>
      </c>
      <c r="I31" s="156">
        <f t="shared" si="1"/>
        <v>0.73874185253811842</v>
      </c>
    </row>
    <row r="32" spans="1:12" ht="30.75" customHeight="1">
      <c r="A32" s="103" t="s">
        <v>228</v>
      </c>
      <c r="B32" s="104" t="s">
        <v>229</v>
      </c>
      <c r="C32" s="102" t="s">
        <v>230</v>
      </c>
      <c r="D32" s="318">
        <v>0.14000000000000001</v>
      </c>
      <c r="E32" s="318">
        <v>0.19</v>
      </c>
      <c r="F32" s="168">
        <v>822.55</v>
      </c>
      <c r="G32" s="244">
        <f t="shared" si="2"/>
        <v>115.15700000000001</v>
      </c>
      <c r="H32" s="244">
        <f t="shared" si="3"/>
        <v>156.28449999999998</v>
      </c>
      <c r="I32" s="155">
        <f t="shared" si="1"/>
        <v>0.73684210526315808</v>
      </c>
    </row>
    <row r="33" spans="1:9" ht="30.75" customHeight="1">
      <c r="A33" s="103" t="s">
        <v>361</v>
      </c>
      <c r="B33" s="104" t="s">
        <v>360</v>
      </c>
      <c r="C33" s="102" t="s">
        <v>230</v>
      </c>
      <c r="D33" s="318">
        <v>7.0000000000000001E-3</v>
      </c>
      <c r="E33" s="318">
        <v>8.0000000000000002E-3</v>
      </c>
      <c r="F33" s="168">
        <v>272.37</v>
      </c>
      <c r="G33" s="244">
        <f t="shared" si="2"/>
        <v>1.90659</v>
      </c>
      <c r="H33" s="244">
        <f t="shared" si="3"/>
        <v>2.17896</v>
      </c>
      <c r="I33" s="155">
        <f t="shared" si="1"/>
        <v>0.875</v>
      </c>
    </row>
    <row r="34" spans="1:9" ht="24.95" customHeight="1">
      <c r="A34" s="100" t="s">
        <v>231</v>
      </c>
      <c r="B34" s="101" t="s">
        <v>232</v>
      </c>
      <c r="C34" s="102"/>
      <c r="D34" s="228"/>
      <c r="E34" s="228"/>
      <c r="F34" s="255"/>
      <c r="G34" s="152">
        <f>G36+G37+G38+G35</f>
        <v>5621.07</v>
      </c>
      <c r="H34" s="152">
        <f>H36+H37+H38+H35</f>
        <v>2934.3236000000002</v>
      </c>
      <c r="I34" s="156">
        <f t="shared" ref="I34:I39" si="4">G34/H34</f>
        <v>1.9156271653201438</v>
      </c>
    </row>
    <row r="35" spans="1:9" ht="81.75" customHeight="1">
      <c r="A35" s="119" t="s">
        <v>369</v>
      </c>
      <c r="B35" s="104" t="s">
        <v>370</v>
      </c>
      <c r="C35" s="102" t="s">
        <v>233</v>
      </c>
      <c r="D35" s="318">
        <v>0</v>
      </c>
      <c r="E35" s="229">
        <v>0</v>
      </c>
      <c r="F35" s="168">
        <v>9918.7800000000007</v>
      </c>
      <c r="G35" s="244">
        <f>D35*F35</f>
        <v>0</v>
      </c>
      <c r="H35" s="244">
        <f>E35*F35</f>
        <v>0</v>
      </c>
      <c r="I35" s="155" t="e">
        <f t="shared" si="4"/>
        <v>#DIV/0!</v>
      </c>
    </row>
    <row r="36" spans="1:9" ht="52.5">
      <c r="A36" s="119" t="s">
        <v>234</v>
      </c>
      <c r="B36" s="104" t="s">
        <v>235</v>
      </c>
      <c r="C36" s="102" t="s">
        <v>233</v>
      </c>
      <c r="D36" s="318">
        <v>0.5</v>
      </c>
      <c r="E36" s="229">
        <v>0.24</v>
      </c>
      <c r="F36" s="168">
        <v>2504.7399999999998</v>
      </c>
      <c r="G36" s="244">
        <f>D36*F36</f>
        <v>1252.3699999999999</v>
      </c>
      <c r="H36" s="244">
        <f>E36*F36</f>
        <v>601.13759999999991</v>
      </c>
      <c r="I36" s="155">
        <f t="shared" si="4"/>
        <v>2.0833333333333335</v>
      </c>
    </row>
    <row r="37" spans="1:9" ht="24.95" customHeight="1">
      <c r="A37" s="103" t="s">
        <v>236</v>
      </c>
      <c r="B37" s="104" t="s">
        <v>237</v>
      </c>
      <c r="C37" s="102" t="s">
        <v>233</v>
      </c>
      <c r="D37" s="318">
        <v>0</v>
      </c>
      <c r="E37" s="229">
        <v>0</v>
      </c>
      <c r="F37" s="168">
        <v>5510.1</v>
      </c>
      <c r="G37" s="244">
        <f>D37*F37</f>
        <v>0</v>
      </c>
      <c r="H37" s="244">
        <f>E37*F37</f>
        <v>0</v>
      </c>
      <c r="I37" s="157" t="e">
        <f t="shared" si="4"/>
        <v>#DIV/0!</v>
      </c>
    </row>
    <row r="38" spans="1:9" ht="50.25" customHeight="1">
      <c r="A38" s="103" t="s">
        <v>238</v>
      </c>
      <c r="B38" s="104" t="s">
        <v>239</v>
      </c>
      <c r="C38" s="102" t="s">
        <v>41</v>
      </c>
      <c r="D38" s="318">
        <v>2765</v>
      </c>
      <c r="E38" s="318">
        <v>1476.7</v>
      </c>
      <c r="F38" s="168">
        <v>1.58</v>
      </c>
      <c r="G38" s="244">
        <f>D38*F38</f>
        <v>4368.7</v>
      </c>
      <c r="H38" s="244">
        <f>E38*F38</f>
        <v>2333.1860000000001</v>
      </c>
      <c r="I38" s="155">
        <f t="shared" si="4"/>
        <v>1.8724182298367982</v>
      </c>
    </row>
    <row r="39" spans="1:9" ht="24.75" hidden="1" customHeight="1">
      <c r="A39" s="103" t="s">
        <v>240</v>
      </c>
      <c r="B39" s="104" t="s">
        <v>241</v>
      </c>
      <c r="C39" s="102" t="s">
        <v>233</v>
      </c>
      <c r="D39" s="228"/>
      <c r="E39" s="229"/>
      <c r="F39" s="168">
        <v>3450</v>
      </c>
      <c r="G39" s="244">
        <f>D39*F39</f>
        <v>0</v>
      </c>
      <c r="H39" s="244">
        <f t="shared" ref="H39:H82" si="5">E39*F39</f>
        <v>0</v>
      </c>
      <c r="I39" s="153" t="e">
        <f t="shared" si="4"/>
        <v>#DIV/0!</v>
      </c>
    </row>
    <row r="40" spans="1:9" ht="24.95" hidden="1" customHeight="1">
      <c r="A40" s="103" t="s">
        <v>242</v>
      </c>
      <c r="B40" s="104" t="s">
        <v>243</v>
      </c>
      <c r="C40" s="102" t="s">
        <v>233</v>
      </c>
      <c r="D40" s="228"/>
      <c r="E40" s="229"/>
      <c r="F40" s="168">
        <v>875</v>
      </c>
      <c r="G40" s="244">
        <f t="shared" ref="G40:G82" si="6">D40*F40</f>
        <v>0</v>
      </c>
      <c r="H40" s="244">
        <f t="shared" si="5"/>
        <v>0</v>
      </c>
      <c r="I40" s="153" t="e">
        <f t="shared" ref="I40:I83" si="7">G40/H40</f>
        <v>#DIV/0!</v>
      </c>
    </row>
    <row r="41" spans="1:9" ht="24.95" hidden="1" customHeight="1">
      <c r="A41" s="100" t="s">
        <v>244</v>
      </c>
      <c r="B41" s="101" t="s">
        <v>245</v>
      </c>
      <c r="C41" s="102"/>
      <c r="D41" s="228"/>
      <c r="E41" s="229"/>
      <c r="F41" s="255"/>
      <c r="G41" s="244">
        <f t="shared" si="6"/>
        <v>0</v>
      </c>
      <c r="H41" s="244">
        <f t="shared" si="5"/>
        <v>0</v>
      </c>
      <c r="I41" s="153" t="e">
        <f t="shared" si="7"/>
        <v>#DIV/0!</v>
      </c>
    </row>
    <row r="42" spans="1:9" ht="24.95" hidden="1" customHeight="1">
      <c r="A42" s="103" t="s">
        <v>246</v>
      </c>
      <c r="B42" s="104" t="s">
        <v>247</v>
      </c>
      <c r="C42" s="102" t="s">
        <v>31</v>
      </c>
      <c r="D42" s="228"/>
      <c r="E42" s="229"/>
      <c r="F42" s="168">
        <v>11910.6</v>
      </c>
      <c r="G42" s="244">
        <f t="shared" si="6"/>
        <v>0</v>
      </c>
      <c r="H42" s="244">
        <f t="shared" si="5"/>
        <v>0</v>
      </c>
      <c r="I42" s="153" t="e">
        <f t="shared" si="7"/>
        <v>#DIV/0!</v>
      </c>
    </row>
    <row r="43" spans="1:9" ht="24.95" hidden="1" customHeight="1">
      <c r="A43" s="117" t="s">
        <v>248</v>
      </c>
      <c r="B43" s="104" t="s">
        <v>249</v>
      </c>
      <c r="C43" s="102" t="s">
        <v>41</v>
      </c>
      <c r="D43" s="228"/>
      <c r="E43" s="229"/>
      <c r="F43" s="168">
        <v>45</v>
      </c>
      <c r="G43" s="244">
        <f t="shared" si="6"/>
        <v>0</v>
      </c>
      <c r="H43" s="244">
        <f t="shared" si="5"/>
        <v>0</v>
      </c>
      <c r="I43" s="153" t="e">
        <f t="shared" si="7"/>
        <v>#DIV/0!</v>
      </c>
    </row>
    <row r="44" spans="1:9" ht="24.95" hidden="1" customHeight="1">
      <c r="A44" s="103" t="s">
        <v>250</v>
      </c>
      <c r="B44" s="104" t="s">
        <v>251</v>
      </c>
      <c r="C44" s="102" t="s">
        <v>41</v>
      </c>
      <c r="D44" s="228"/>
      <c r="E44" s="229"/>
      <c r="F44" s="168">
        <v>63.77</v>
      </c>
      <c r="G44" s="244">
        <f t="shared" si="6"/>
        <v>0</v>
      </c>
      <c r="H44" s="244">
        <f t="shared" si="5"/>
        <v>0</v>
      </c>
      <c r="I44" s="153" t="e">
        <f t="shared" si="7"/>
        <v>#DIV/0!</v>
      </c>
    </row>
    <row r="45" spans="1:9" ht="24.95" hidden="1" customHeight="1">
      <c r="A45" s="103" t="s">
        <v>252</v>
      </c>
      <c r="B45" s="104" t="s">
        <v>253</v>
      </c>
      <c r="C45" s="102" t="s">
        <v>41</v>
      </c>
      <c r="D45" s="228"/>
      <c r="E45" s="229"/>
      <c r="F45" s="168">
        <v>63.77</v>
      </c>
      <c r="G45" s="244">
        <f t="shared" si="6"/>
        <v>0</v>
      </c>
      <c r="H45" s="244">
        <f t="shared" si="5"/>
        <v>0</v>
      </c>
      <c r="I45" s="153" t="e">
        <f t="shared" si="7"/>
        <v>#DIV/0!</v>
      </c>
    </row>
    <row r="46" spans="1:9" ht="24.95" hidden="1" customHeight="1">
      <c r="A46" s="103" t="s">
        <v>254</v>
      </c>
      <c r="B46" s="104" t="s">
        <v>255</v>
      </c>
      <c r="C46" s="102" t="s">
        <v>41</v>
      </c>
      <c r="D46" s="228"/>
      <c r="E46" s="229"/>
      <c r="F46" s="168">
        <v>36.9</v>
      </c>
      <c r="G46" s="244">
        <f t="shared" si="6"/>
        <v>0</v>
      </c>
      <c r="H46" s="244">
        <f t="shared" si="5"/>
        <v>0</v>
      </c>
      <c r="I46" s="153" t="e">
        <f t="shared" si="7"/>
        <v>#DIV/0!</v>
      </c>
    </row>
    <row r="47" spans="1:9" ht="24.95" hidden="1" customHeight="1">
      <c r="A47" s="103" t="s">
        <v>256</v>
      </c>
      <c r="B47" s="104" t="s">
        <v>257</v>
      </c>
      <c r="C47" s="102" t="s">
        <v>41</v>
      </c>
      <c r="D47" s="228"/>
      <c r="E47" s="229"/>
      <c r="F47" s="168">
        <v>31.1</v>
      </c>
      <c r="G47" s="244">
        <f t="shared" si="6"/>
        <v>0</v>
      </c>
      <c r="H47" s="244">
        <f t="shared" si="5"/>
        <v>0</v>
      </c>
      <c r="I47" s="153" t="e">
        <f t="shared" si="7"/>
        <v>#DIV/0!</v>
      </c>
    </row>
    <row r="48" spans="1:9" ht="24.95" hidden="1" customHeight="1">
      <c r="A48" s="103" t="s">
        <v>258</v>
      </c>
      <c r="B48" s="104" t="s">
        <v>259</v>
      </c>
      <c r="C48" s="102" t="s">
        <v>41</v>
      </c>
      <c r="D48" s="228"/>
      <c r="E48" s="229"/>
      <c r="F48" s="168">
        <v>62.17</v>
      </c>
      <c r="G48" s="244">
        <f t="shared" si="6"/>
        <v>0</v>
      </c>
      <c r="H48" s="244">
        <f t="shared" si="5"/>
        <v>0</v>
      </c>
      <c r="I48" s="153" t="e">
        <f t="shared" si="7"/>
        <v>#DIV/0!</v>
      </c>
    </row>
    <row r="49" spans="1:9" ht="24.95" hidden="1" customHeight="1">
      <c r="A49" s="103" t="s">
        <v>260</v>
      </c>
      <c r="B49" s="104" t="s">
        <v>261</v>
      </c>
      <c r="C49" s="102" t="s">
        <v>41</v>
      </c>
      <c r="D49" s="228"/>
      <c r="E49" s="229"/>
      <c r="F49" s="168">
        <v>62.28</v>
      </c>
      <c r="G49" s="244">
        <f t="shared" si="6"/>
        <v>0</v>
      </c>
      <c r="H49" s="244">
        <f t="shared" si="5"/>
        <v>0</v>
      </c>
      <c r="I49" s="153" t="e">
        <f t="shared" si="7"/>
        <v>#DIV/0!</v>
      </c>
    </row>
    <row r="50" spans="1:9" ht="24.95" hidden="1" customHeight="1">
      <c r="A50" s="103" t="s">
        <v>262</v>
      </c>
      <c r="B50" s="104" t="s">
        <v>263</v>
      </c>
      <c r="C50" s="102" t="s">
        <v>41</v>
      </c>
      <c r="D50" s="228"/>
      <c r="E50" s="229"/>
      <c r="F50" s="168">
        <v>62.54</v>
      </c>
      <c r="G50" s="244">
        <f t="shared" si="6"/>
        <v>0</v>
      </c>
      <c r="H50" s="244">
        <f t="shared" si="5"/>
        <v>0</v>
      </c>
      <c r="I50" s="153" t="e">
        <f t="shared" si="7"/>
        <v>#DIV/0!</v>
      </c>
    </row>
    <row r="51" spans="1:9" ht="24.95" hidden="1" customHeight="1">
      <c r="A51" s="103" t="s">
        <v>264</v>
      </c>
      <c r="B51" s="104" t="s">
        <v>265</v>
      </c>
      <c r="C51" s="102" t="s">
        <v>41</v>
      </c>
      <c r="D51" s="228"/>
      <c r="E51" s="229"/>
      <c r="F51" s="168">
        <v>115.78</v>
      </c>
      <c r="G51" s="244">
        <f t="shared" si="6"/>
        <v>0</v>
      </c>
      <c r="H51" s="244">
        <f t="shared" si="5"/>
        <v>0</v>
      </c>
      <c r="I51" s="153" t="e">
        <f t="shared" si="7"/>
        <v>#DIV/0!</v>
      </c>
    </row>
    <row r="52" spans="1:9" ht="24.95" hidden="1" customHeight="1">
      <c r="A52" s="100" t="s">
        <v>266</v>
      </c>
      <c r="B52" s="101" t="s">
        <v>267</v>
      </c>
      <c r="C52" s="102"/>
      <c r="D52" s="228"/>
      <c r="E52" s="229"/>
      <c r="F52" s="255"/>
      <c r="G52" s="244">
        <f t="shared" si="6"/>
        <v>0</v>
      </c>
      <c r="H52" s="244">
        <f t="shared" si="5"/>
        <v>0</v>
      </c>
      <c r="I52" s="153" t="e">
        <f t="shared" si="7"/>
        <v>#DIV/0!</v>
      </c>
    </row>
    <row r="53" spans="1:9" ht="24.95" hidden="1" customHeight="1">
      <c r="A53" s="103" t="s">
        <v>268</v>
      </c>
      <c r="B53" s="104" t="s">
        <v>269</v>
      </c>
      <c r="C53" s="102" t="s">
        <v>31</v>
      </c>
      <c r="D53" s="228"/>
      <c r="E53" s="229"/>
      <c r="F53" s="168">
        <v>43054.3</v>
      </c>
      <c r="G53" s="244">
        <f t="shared" si="6"/>
        <v>0</v>
      </c>
      <c r="H53" s="244">
        <f t="shared" si="5"/>
        <v>0</v>
      </c>
      <c r="I53" s="153" t="e">
        <f t="shared" si="7"/>
        <v>#DIV/0!</v>
      </c>
    </row>
    <row r="54" spans="1:9" ht="24.95" hidden="1" customHeight="1">
      <c r="A54" s="103" t="s">
        <v>270</v>
      </c>
      <c r="B54" s="104" t="s">
        <v>271</v>
      </c>
      <c r="C54" s="102" t="s">
        <v>272</v>
      </c>
      <c r="D54" s="228"/>
      <c r="E54" s="229"/>
      <c r="F54" s="168">
        <v>498.02</v>
      </c>
      <c r="G54" s="244">
        <f t="shared" si="6"/>
        <v>0</v>
      </c>
      <c r="H54" s="244">
        <f t="shared" si="5"/>
        <v>0</v>
      </c>
      <c r="I54" s="153" t="e">
        <f t="shared" si="7"/>
        <v>#DIV/0!</v>
      </c>
    </row>
    <row r="55" spans="1:9" ht="24.95" hidden="1" customHeight="1">
      <c r="A55" s="103" t="s">
        <v>273</v>
      </c>
      <c r="B55" s="104" t="s">
        <v>274</v>
      </c>
      <c r="C55" s="102" t="s">
        <v>275</v>
      </c>
      <c r="D55" s="228"/>
      <c r="E55" s="229"/>
      <c r="F55" s="168">
        <v>264.38</v>
      </c>
      <c r="G55" s="244">
        <f t="shared" si="6"/>
        <v>0</v>
      </c>
      <c r="H55" s="244">
        <f t="shared" si="5"/>
        <v>0</v>
      </c>
      <c r="I55" s="153" t="e">
        <f t="shared" si="7"/>
        <v>#DIV/0!</v>
      </c>
    </row>
    <row r="56" spans="1:9" ht="24.95" hidden="1" customHeight="1">
      <c r="A56" s="103" t="s">
        <v>276</v>
      </c>
      <c r="B56" s="104" t="s">
        <v>277</v>
      </c>
      <c r="C56" s="102" t="s">
        <v>209</v>
      </c>
      <c r="D56" s="228"/>
      <c r="E56" s="229"/>
      <c r="F56" s="168">
        <v>1018.2</v>
      </c>
      <c r="G56" s="244">
        <f t="shared" si="6"/>
        <v>0</v>
      </c>
      <c r="H56" s="244">
        <f t="shared" si="5"/>
        <v>0</v>
      </c>
      <c r="I56" s="153" t="e">
        <f t="shared" si="7"/>
        <v>#DIV/0!</v>
      </c>
    </row>
    <row r="57" spans="1:9" ht="24.95" hidden="1" customHeight="1">
      <c r="A57" s="103" t="s">
        <v>278</v>
      </c>
      <c r="B57" s="104" t="s">
        <v>279</v>
      </c>
      <c r="C57" s="102" t="s">
        <v>41</v>
      </c>
      <c r="D57" s="228"/>
      <c r="E57" s="229"/>
      <c r="F57" s="168">
        <v>74.260000000000005</v>
      </c>
      <c r="G57" s="244">
        <f t="shared" si="6"/>
        <v>0</v>
      </c>
      <c r="H57" s="244">
        <f t="shared" si="5"/>
        <v>0</v>
      </c>
      <c r="I57" s="153" t="e">
        <f t="shared" si="7"/>
        <v>#DIV/0!</v>
      </c>
    </row>
    <row r="58" spans="1:9" ht="24.95" hidden="1" customHeight="1">
      <c r="A58" s="120" t="s">
        <v>280</v>
      </c>
      <c r="B58" s="121" t="s">
        <v>281</v>
      </c>
      <c r="C58" s="102" t="s">
        <v>41</v>
      </c>
      <c r="D58" s="228"/>
      <c r="E58" s="229"/>
      <c r="F58" s="168">
        <v>82.58</v>
      </c>
      <c r="G58" s="244">
        <f t="shared" si="6"/>
        <v>0</v>
      </c>
      <c r="H58" s="244">
        <f t="shared" si="5"/>
        <v>0</v>
      </c>
      <c r="I58" s="153" t="e">
        <f t="shared" si="7"/>
        <v>#DIV/0!</v>
      </c>
    </row>
    <row r="59" spans="1:9" ht="24.95" hidden="1" customHeight="1">
      <c r="A59" s="103" t="s">
        <v>282</v>
      </c>
      <c r="B59" s="104" t="s">
        <v>283</v>
      </c>
      <c r="C59" s="102" t="s">
        <v>41</v>
      </c>
      <c r="D59" s="228"/>
      <c r="E59" s="229"/>
      <c r="F59" s="168">
        <v>252.36</v>
      </c>
      <c r="G59" s="244">
        <f t="shared" si="6"/>
        <v>0</v>
      </c>
      <c r="H59" s="244">
        <f t="shared" si="5"/>
        <v>0</v>
      </c>
      <c r="I59" s="153" t="e">
        <f t="shared" si="7"/>
        <v>#DIV/0!</v>
      </c>
    </row>
    <row r="60" spans="1:9" ht="24.95" hidden="1" customHeight="1">
      <c r="A60" s="100" t="s">
        <v>284</v>
      </c>
      <c r="B60" s="101" t="s">
        <v>285</v>
      </c>
      <c r="C60" s="102"/>
      <c r="D60" s="228"/>
      <c r="E60" s="229"/>
      <c r="F60" s="255"/>
      <c r="G60" s="244">
        <f t="shared" si="6"/>
        <v>0</v>
      </c>
      <c r="H60" s="244">
        <f t="shared" si="5"/>
        <v>0</v>
      </c>
      <c r="I60" s="153" t="e">
        <f t="shared" si="7"/>
        <v>#DIV/0!</v>
      </c>
    </row>
    <row r="61" spans="1:9" ht="24.95" hidden="1" customHeight="1">
      <c r="A61" s="103" t="s">
        <v>286</v>
      </c>
      <c r="B61" s="104" t="s">
        <v>287</v>
      </c>
      <c r="C61" s="102" t="s">
        <v>209</v>
      </c>
      <c r="D61" s="228"/>
      <c r="E61" s="229"/>
      <c r="F61" s="168">
        <v>1638.1</v>
      </c>
      <c r="G61" s="244">
        <f t="shared" si="6"/>
        <v>0</v>
      </c>
      <c r="H61" s="244">
        <f t="shared" si="5"/>
        <v>0</v>
      </c>
      <c r="I61" s="153" t="e">
        <f t="shared" si="7"/>
        <v>#DIV/0!</v>
      </c>
    </row>
    <row r="62" spans="1:9" ht="24.95" hidden="1" customHeight="1">
      <c r="A62" s="103" t="s">
        <v>288</v>
      </c>
      <c r="B62" s="104" t="s">
        <v>289</v>
      </c>
      <c r="C62" s="102" t="s">
        <v>290</v>
      </c>
      <c r="D62" s="228"/>
      <c r="E62" s="229"/>
      <c r="F62" s="168">
        <v>50.3</v>
      </c>
      <c r="G62" s="244">
        <f t="shared" si="6"/>
        <v>0</v>
      </c>
      <c r="H62" s="244">
        <f t="shared" si="5"/>
        <v>0</v>
      </c>
      <c r="I62" s="153" t="e">
        <f t="shared" si="7"/>
        <v>#DIV/0!</v>
      </c>
    </row>
    <row r="63" spans="1:9" ht="24.95" hidden="1" customHeight="1">
      <c r="A63" s="103" t="s">
        <v>291</v>
      </c>
      <c r="B63" s="104" t="s">
        <v>292</v>
      </c>
      <c r="C63" s="102" t="s">
        <v>290</v>
      </c>
      <c r="D63" s="228"/>
      <c r="E63" s="229"/>
      <c r="F63" s="168">
        <v>419.81</v>
      </c>
      <c r="G63" s="244">
        <f t="shared" si="6"/>
        <v>0</v>
      </c>
      <c r="H63" s="244">
        <f t="shared" si="5"/>
        <v>0</v>
      </c>
      <c r="I63" s="153" t="e">
        <f t="shared" si="7"/>
        <v>#DIV/0!</v>
      </c>
    </row>
    <row r="64" spans="1:9" ht="24.95" hidden="1" customHeight="1">
      <c r="A64" s="100" t="s">
        <v>293</v>
      </c>
      <c r="B64" s="101" t="s">
        <v>294</v>
      </c>
      <c r="C64" s="102"/>
      <c r="D64" s="228"/>
      <c r="E64" s="229"/>
      <c r="F64" s="255"/>
      <c r="G64" s="244">
        <f t="shared" si="6"/>
        <v>0</v>
      </c>
      <c r="H64" s="244">
        <f t="shared" si="5"/>
        <v>0</v>
      </c>
      <c r="I64" s="153" t="e">
        <f t="shared" si="7"/>
        <v>#DIV/0!</v>
      </c>
    </row>
    <row r="65" spans="1:9" ht="24.95" hidden="1" customHeight="1">
      <c r="A65" s="120" t="s">
        <v>295</v>
      </c>
      <c r="B65" s="122" t="s">
        <v>296</v>
      </c>
      <c r="C65" s="102" t="s">
        <v>222</v>
      </c>
      <c r="D65" s="228"/>
      <c r="E65" s="229"/>
      <c r="F65" s="168">
        <v>590.29</v>
      </c>
      <c r="G65" s="244">
        <f t="shared" si="6"/>
        <v>0</v>
      </c>
      <c r="H65" s="244">
        <f t="shared" si="5"/>
        <v>0</v>
      </c>
      <c r="I65" s="153" t="e">
        <f t="shared" si="7"/>
        <v>#DIV/0!</v>
      </c>
    </row>
    <row r="66" spans="1:9" ht="24.95" hidden="1" customHeight="1">
      <c r="A66" s="117" t="s">
        <v>297</v>
      </c>
      <c r="B66" s="104" t="s">
        <v>298</v>
      </c>
      <c r="C66" s="102" t="s">
        <v>209</v>
      </c>
      <c r="D66" s="228"/>
      <c r="E66" s="229"/>
      <c r="F66" s="168">
        <v>1482.41</v>
      </c>
      <c r="G66" s="244">
        <f t="shared" si="6"/>
        <v>0</v>
      </c>
      <c r="H66" s="244">
        <f t="shared" si="5"/>
        <v>0</v>
      </c>
      <c r="I66" s="153" t="e">
        <f t="shared" si="7"/>
        <v>#DIV/0!</v>
      </c>
    </row>
    <row r="67" spans="1:9" ht="24.95" hidden="1" customHeight="1">
      <c r="A67" s="103" t="s">
        <v>299</v>
      </c>
      <c r="B67" s="104" t="s">
        <v>300</v>
      </c>
      <c r="C67" s="102" t="s">
        <v>41</v>
      </c>
      <c r="D67" s="228"/>
      <c r="E67" s="229"/>
      <c r="F67" s="168">
        <v>279.3</v>
      </c>
      <c r="G67" s="244">
        <f t="shared" si="6"/>
        <v>0</v>
      </c>
      <c r="H67" s="244">
        <f t="shared" si="5"/>
        <v>0</v>
      </c>
      <c r="I67" s="153" t="e">
        <f t="shared" si="7"/>
        <v>#DIV/0!</v>
      </c>
    </row>
    <row r="68" spans="1:9" ht="24.95" hidden="1" customHeight="1">
      <c r="A68" s="103" t="s">
        <v>301</v>
      </c>
      <c r="B68" s="104" t="s">
        <v>302</v>
      </c>
      <c r="C68" s="102" t="s">
        <v>41</v>
      </c>
      <c r="D68" s="228"/>
      <c r="E68" s="229"/>
      <c r="F68" s="168">
        <v>92.03</v>
      </c>
      <c r="G68" s="244">
        <f t="shared" si="6"/>
        <v>0</v>
      </c>
      <c r="H68" s="244">
        <f t="shared" si="5"/>
        <v>0</v>
      </c>
      <c r="I68" s="153" t="e">
        <f t="shared" si="7"/>
        <v>#DIV/0!</v>
      </c>
    </row>
    <row r="69" spans="1:9" ht="24.95" hidden="1" customHeight="1">
      <c r="A69" s="100" t="s">
        <v>303</v>
      </c>
      <c r="B69" s="101" t="s">
        <v>304</v>
      </c>
      <c r="C69" s="102"/>
      <c r="D69" s="228"/>
      <c r="E69" s="229"/>
      <c r="F69" s="255"/>
      <c r="G69" s="244">
        <f t="shared" si="6"/>
        <v>0</v>
      </c>
      <c r="H69" s="244">
        <f t="shared" si="5"/>
        <v>0</v>
      </c>
      <c r="I69" s="153" t="e">
        <f t="shared" si="7"/>
        <v>#DIV/0!</v>
      </c>
    </row>
    <row r="70" spans="1:9" ht="24.95" hidden="1" customHeight="1">
      <c r="A70" s="103" t="s">
        <v>305</v>
      </c>
      <c r="B70" s="104" t="s">
        <v>306</v>
      </c>
      <c r="C70" s="102" t="s">
        <v>222</v>
      </c>
      <c r="D70" s="228"/>
      <c r="E70" s="229"/>
      <c r="F70" s="168">
        <v>200</v>
      </c>
      <c r="G70" s="244">
        <f t="shared" si="6"/>
        <v>0</v>
      </c>
      <c r="H70" s="244">
        <f t="shared" si="5"/>
        <v>0</v>
      </c>
      <c r="I70" s="153" t="e">
        <f t="shared" si="7"/>
        <v>#DIV/0!</v>
      </c>
    </row>
    <row r="71" spans="1:9" ht="24.95" hidden="1" customHeight="1">
      <c r="A71" s="119" t="s">
        <v>307</v>
      </c>
      <c r="B71" s="104" t="s">
        <v>308</v>
      </c>
      <c r="C71" s="102" t="s">
        <v>275</v>
      </c>
      <c r="D71" s="228"/>
      <c r="E71" s="229"/>
      <c r="F71" s="168">
        <v>529.53</v>
      </c>
      <c r="G71" s="244">
        <f t="shared" si="6"/>
        <v>0</v>
      </c>
      <c r="H71" s="244">
        <f t="shared" si="5"/>
        <v>0</v>
      </c>
      <c r="I71" s="153" t="e">
        <f t="shared" si="7"/>
        <v>#DIV/0!</v>
      </c>
    </row>
    <row r="72" spans="1:9" ht="24.95" hidden="1" customHeight="1">
      <c r="A72" s="100" t="s">
        <v>309</v>
      </c>
      <c r="B72" s="101" t="s">
        <v>310</v>
      </c>
      <c r="C72" s="114"/>
      <c r="D72" s="233"/>
      <c r="E72" s="229"/>
      <c r="F72" s="255"/>
      <c r="G72" s="244">
        <f t="shared" si="6"/>
        <v>0</v>
      </c>
      <c r="H72" s="244">
        <f t="shared" si="5"/>
        <v>0</v>
      </c>
      <c r="I72" s="153" t="e">
        <f t="shared" si="7"/>
        <v>#DIV/0!</v>
      </c>
    </row>
    <row r="73" spans="1:9" ht="24.95" hidden="1" customHeight="1">
      <c r="A73" s="103" t="s">
        <v>311</v>
      </c>
      <c r="B73" s="104" t="s">
        <v>312</v>
      </c>
      <c r="C73" s="114"/>
      <c r="D73" s="233"/>
      <c r="E73" s="229"/>
      <c r="F73" s="168">
        <v>1</v>
      </c>
      <c r="G73" s="244">
        <f t="shared" si="6"/>
        <v>0</v>
      </c>
      <c r="H73" s="244">
        <f t="shared" si="5"/>
        <v>0</v>
      </c>
      <c r="I73" s="153" t="e">
        <f t="shared" si="7"/>
        <v>#DIV/0!</v>
      </c>
    </row>
    <row r="74" spans="1:9" ht="24.95" hidden="1" customHeight="1">
      <c r="A74" s="100" t="s">
        <v>313</v>
      </c>
      <c r="B74" s="101" t="s">
        <v>314</v>
      </c>
      <c r="C74" s="102"/>
      <c r="D74" s="228"/>
      <c r="E74" s="229"/>
      <c r="F74" s="255"/>
      <c r="G74" s="244">
        <f t="shared" si="6"/>
        <v>0</v>
      </c>
      <c r="H74" s="244">
        <f t="shared" si="5"/>
        <v>0</v>
      </c>
      <c r="I74" s="153" t="e">
        <f t="shared" si="7"/>
        <v>#DIV/0!</v>
      </c>
    </row>
    <row r="75" spans="1:9" ht="24.95" hidden="1" customHeight="1">
      <c r="A75" s="103" t="s">
        <v>315</v>
      </c>
      <c r="B75" s="104" t="s">
        <v>316</v>
      </c>
      <c r="C75" s="102" t="s">
        <v>141</v>
      </c>
      <c r="D75" s="228"/>
      <c r="E75" s="229"/>
      <c r="F75" s="168">
        <v>1</v>
      </c>
      <c r="G75" s="244">
        <f t="shared" si="6"/>
        <v>0</v>
      </c>
      <c r="H75" s="244">
        <f t="shared" si="5"/>
        <v>0</v>
      </c>
      <c r="I75" s="153" t="e">
        <f t="shared" si="7"/>
        <v>#DIV/0!</v>
      </c>
    </row>
    <row r="76" spans="1:9" s="113" customFormat="1" ht="24.95" hidden="1" customHeight="1">
      <c r="A76" s="105" t="s">
        <v>317</v>
      </c>
      <c r="B76" s="106" t="s">
        <v>318</v>
      </c>
      <c r="C76" s="107" t="s">
        <v>222</v>
      </c>
      <c r="D76" s="234"/>
      <c r="E76" s="235"/>
      <c r="F76" s="256">
        <v>1.43</v>
      </c>
      <c r="G76" s="244">
        <f t="shared" si="6"/>
        <v>0</v>
      </c>
      <c r="H76" s="245">
        <f t="shared" si="5"/>
        <v>0</v>
      </c>
      <c r="I76" s="153" t="e">
        <f t="shared" si="7"/>
        <v>#DIV/0!</v>
      </c>
    </row>
    <row r="77" spans="1:9" ht="24.95" hidden="1" customHeight="1">
      <c r="A77" s="105" t="s">
        <v>319</v>
      </c>
      <c r="B77" s="106" t="s">
        <v>320</v>
      </c>
      <c r="C77" s="107" t="s">
        <v>222</v>
      </c>
      <c r="D77" s="234"/>
      <c r="E77" s="235"/>
      <c r="F77" s="256">
        <v>0.75</v>
      </c>
      <c r="G77" s="244">
        <f t="shared" si="6"/>
        <v>0</v>
      </c>
      <c r="H77" s="245">
        <f t="shared" si="5"/>
        <v>0</v>
      </c>
      <c r="I77" s="153" t="e">
        <f t="shared" si="7"/>
        <v>#DIV/0!</v>
      </c>
    </row>
    <row r="78" spans="1:9" s="113" customFormat="1" ht="24.95" hidden="1" customHeight="1">
      <c r="A78" s="105" t="s">
        <v>321</v>
      </c>
      <c r="B78" s="106" t="s">
        <v>322</v>
      </c>
      <c r="C78" s="107" t="s">
        <v>222</v>
      </c>
      <c r="D78" s="234"/>
      <c r="E78" s="235"/>
      <c r="F78" s="256">
        <v>3.01</v>
      </c>
      <c r="G78" s="244">
        <f t="shared" si="6"/>
        <v>0</v>
      </c>
      <c r="H78" s="245">
        <f t="shared" si="5"/>
        <v>0</v>
      </c>
      <c r="I78" s="153" t="e">
        <f t="shared" si="7"/>
        <v>#DIV/0!</v>
      </c>
    </row>
    <row r="79" spans="1:9" ht="24.95" hidden="1" customHeight="1">
      <c r="A79" s="105" t="s">
        <v>323</v>
      </c>
      <c r="B79" s="106" t="s">
        <v>324</v>
      </c>
      <c r="C79" s="107" t="s">
        <v>222</v>
      </c>
      <c r="D79" s="234"/>
      <c r="E79" s="235"/>
      <c r="F79" s="256">
        <v>5.6</v>
      </c>
      <c r="G79" s="244">
        <f t="shared" si="6"/>
        <v>0</v>
      </c>
      <c r="H79" s="245">
        <f t="shared" si="5"/>
        <v>0</v>
      </c>
      <c r="I79" s="153" t="e">
        <f t="shared" si="7"/>
        <v>#DIV/0!</v>
      </c>
    </row>
    <row r="80" spans="1:9" ht="24.95" hidden="1" customHeight="1">
      <c r="A80" s="105" t="s">
        <v>325</v>
      </c>
      <c r="B80" s="106" t="s">
        <v>326</v>
      </c>
      <c r="C80" s="107" t="s">
        <v>222</v>
      </c>
      <c r="D80" s="234"/>
      <c r="E80" s="235"/>
      <c r="F80" s="256">
        <v>1.86</v>
      </c>
      <c r="G80" s="244">
        <f t="shared" si="6"/>
        <v>0</v>
      </c>
      <c r="H80" s="245">
        <f t="shared" si="5"/>
        <v>0</v>
      </c>
      <c r="I80" s="153" t="e">
        <f t="shared" si="7"/>
        <v>#DIV/0!</v>
      </c>
    </row>
    <row r="81" spans="1:11" ht="24.95" hidden="1" customHeight="1">
      <c r="A81" s="105" t="s">
        <v>327</v>
      </c>
      <c r="B81" s="106" t="s">
        <v>328</v>
      </c>
      <c r="C81" s="107" t="s">
        <v>222</v>
      </c>
      <c r="D81" s="234"/>
      <c r="E81" s="235"/>
      <c r="F81" s="256">
        <v>2.02</v>
      </c>
      <c r="G81" s="244">
        <f t="shared" si="6"/>
        <v>0</v>
      </c>
      <c r="H81" s="245">
        <f t="shared" si="5"/>
        <v>0</v>
      </c>
      <c r="I81" s="153" t="e">
        <f t="shared" si="7"/>
        <v>#DIV/0!</v>
      </c>
    </row>
    <row r="82" spans="1:11" ht="24.95" hidden="1" customHeight="1">
      <c r="A82" s="105" t="s">
        <v>329</v>
      </c>
      <c r="B82" s="106" t="s">
        <v>330</v>
      </c>
      <c r="C82" s="107" t="s">
        <v>275</v>
      </c>
      <c r="D82" s="234"/>
      <c r="E82" s="235"/>
      <c r="F82" s="256">
        <v>4.0599999999999996</v>
      </c>
      <c r="G82" s="244">
        <f t="shared" si="6"/>
        <v>0</v>
      </c>
      <c r="H82" s="245">
        <f t="shared" si="5"/>
        <v>0</v>
      </c>
      <c r="I82" s="153" t="e">
        <f t="shared" si="7"/>
        <v>#DIV/0!</v>
      </c>
    </row>
    <row r="83" spans="1:11" ht="24.95" customHeight="1">
      <c r="A83" s="123" t="s">
        <v>24</v>
      </c>
      <c r="B83" s="124" t="s">
        <v>9</v>
      </c>
      <c r="C83" s="111" t="s">
        <v>9</v>
      </c>
      <c r="D83" s="230" t="s">
        <v>9</v>
      </c>
      <c r="E83" s="230" t="s">
        <v>9</v>
      </c>
      <c r="F83" s="252" t="s">
        <v>9</v>
      </c>
      <c r="G83" s="154">
        <f>G18+G24+G27+G31+G34</f>
        <v>667138.17891200003</v>
      </c>
      <c r="H83" s="154">
        <f>H18+H24+H27+H31+H34</f>
        <v>764124.48435000004</v>
      </c>
      <c r="I83" s="159">
        <f t="shared" si="7"/>
        <v>0.87307525485130721</v>
      </c>
    </row>
    <row r="84" spans="1:11" ht="24.95" customHeight="1">
      <c r="A84" s="372" t="s">
        <v>331</v>
      </c>
      <c r="B84" s="373"/>
      <c r="C84" s="373"/>
      <c r="D84" s="373"/>
      <c r="E84" s="373"/>
      <c r="F84" s="373"/>
      <c r="G84" s="373"/>
      <c r="H84" s="373"/>
      <c r="I84" s="374"/>
    </row>
    <row r="85" spans="1:11" ht="74.25" customHeight="1">
      <c r="A85" s="125" t="s">
        <v>387</v>
      </c>
      <c r="B85" s="126" t="s">
        <v>332</v>
      </c>
      <c r="C85" s="115" t="s">
        <v>65</v>
      </c>
      <c r="D85" s="304">
        <f>770599/1000000</f>
        <v>0.77059900000000003</v>
      </c>
      <c r="E85" s="232">
        <v>1.0409999999999999</v>
      </c>
      <c r="F85" s="257">
        <v>174.19</v>
      </c>
      <c r="G85" s="244">
        <f>D85*F85</f>
        <v>134.23063981000001</v>
      </c>
      <c r="H85" s="244">
        <f>E85*F85</f>
        <v>181.33178999999998</v>
      </c>
      <c r="I85" s="155">
        <f t="shared" ref="I85:I90" si="8">G85/H85</f>
        <v>0.74024879923150833</v>
      </c>
    </row>
    <row r="86" spans="1:11" ht="74.25" customHeight="1">
      <c r="A86" s="125" t="s">
        <v>386</v>
      </c>
      <c r="B86" s="126" t="s">
        <v>371</v>
      </c>
      <c r="C86" s="115" t="s">
        <v>65</v>
      </c>
      <c r="D86" s="304">
        <f>(21100+14350+7680+9120+12235+16360)/1000000</f>
        <v>8.0845E-2</v>
      </c>
      <c r="E86" s="232">
        <f>0.083651+0.02551</f>
        <v>0.10916100000000001</v>
      </c>
      <c r="F86" s="257">
        <v>282.60000000000002</v>
      </c>
      <c r="G86" s="244">
        <f>D86*F86</f>
        <v>22.846797000000002</v>
      </c>
      <c r="H86" s="244">
        <f>E86*F86</f>
        <v>30.848898600000005</v>
      </c>
      <c r="I86" s="155">
        <f t="shared" si="8"/>
        <v>0.74060332902776627</v>
      </c>
    </row>
    <row r="87" spans="1:11" ht="59.25" customHeight="1">
      <c r="A87" s="103" t="s">
        <v>333</v>
      </c>
      <c r="B87" s="104" t="s">
        <v>334</v>
      </c>
      <c r="C87" s="115" t="s">
        <v>65</v>
      </c>
      <c r="D87" s="229">
        <f>131.531681</f>
        <v>131.53168099999999</v>
      </c>
      <c r="E87" s="229">
        <v>143.57499999999999</v>
      </c>
      <c r="F87" s="257">
        <v>282.60000000000002</v>
      </c>
      <c r="G87" s="244">
        <f>D87*F87</f>
        <v>37170.853050600002</v>
      </c>
      <c r="H87" s="244">
        <f>E87*F87</f>
        <v>40574.294999999998</v>
      </c>
      <c r="I87" s="155">
        <f t="shared" si="8"/>
        <v>0.91611827267978418</v>
      </c>
    </row>
    <row r="88" spans="1:11" ht="89.25" customHeight="1">
      <c r="A88" s="103" t="s">
        <v>385</v>
      </c>
      <c r="B88" s="104" t="s">
        <v>336</v>
      </c>
      <c r="C88" s="115" t="s">
        <v>335</v>
      </c>
      <c r="D88" s="380">
        <f>4.26423+6.149+155.61+2.443</f>
        <v>168.46623000000002</v>
      </c>
      <c r="E88" s="229">
        <v>107.679</v>
      </c>
      <c r="F88" s="257">
        <v>945.2</v>
      </c>
      <c r="G88" s="244">
        <f>D88*F88</f>
        <v>159234.28059600003</v>
      </c>
      <c r="H88" s="244">
        <f>E88*F88</f>
        <v>101778.19080000001</v>
      </c>
      <c r="I88" s="155">
        <f t="shared" si="8"/>
        <v>1.5645226088652384</v>
      </c>
    </row>
    <row r="89" spans="1:11" ht="35.25" customHeight="1">
      <c r="A89" s="171" t="s">
        <v>24</v>
      </c>
      <c r="B89" s="164"/>
      <c r="C89" s="165"/>
      <c r="D89" s="236"/>
      <c r="E89" s="237"/>
      <c r="F89" s="258"/>
      <c r="G89" s="246">
        <f>G85+G87+G88+G86</f>
        <v>196562.21108341005</v>
      </c>
      <c r="H89" s="246">
        <f>H85+H87+H88+H86</f>
        <v>142564.66648859999</v>
      </c>
      <c r="I89" s="156">
        <f t="shared" si="8"/>
        <v>1.3787582570406947</v>
      </c>
    </row>
    <row r="90" spans="1:11" ht="54">
      <c r="A90" s="127" t="s">
        <v>337</v>
      </c>
      <c r="B90" s="128" t="s">
        <v>9</v>
      </c>
      <c r="C90" s="111" t="s">
        <v>9</v>
      </c>
      <c r="D90" s="230" t="s">
        <v>9</v>
      </c>
      <c r="E90" s="230" t="s">
        <v>9</v>
      </c>
      <c r="F90" s="259" t="s">
        <v>9</v>
      </c>
      <c r="G90" s="154">
        <f>G89+G83+G16</f>
        <v>920682.26845541014</v>
      </c>
      <c r="H90" s="154">
        <f>H89+H83+H16</f>
        <v>923780.14683860005</v>
      </c>
      <c r="I90" s="159">
        <f t="shared" si="8"/>
        <v>0.99664651985237873</v>
      </c>
    </row>
    <row r="91" spans="1:11" ht="24.95" customHeight="1">
      <c r="A91" s="375" t="s">
        <v>81</v>
      </c>
      <c r="B91" s="376"/>
      <c r="C91" s="376"/>
      <c r="D91" s="376"/>
      <c r="E91" s="376"/>
      <c r="F91" s="376"/>
      <c r="G91" s="376"/>
      <c r="H91" s="376"/>
      <c r="I91" s="377"/>
    </row>
    <row r="92" spans="1:11" ht="59.25" customHeight="1">
      <c r="A92" s="129" t="s">
        <v>338</v>
      </c>
      <c r="B92" s="104" t="s">
        <v>339</v>
      </c>
      <c r="C92" s="118" t="s">
        <v>340</v>
      </c>
      <c r="D92" s="304">
        <v>207.9</v>
      </c>
      <c r="E92" s="304">
        <v>199.6</v>
      </c>
      <c r="F92" s="260">
        <v>1340.39</v>
      </c>
      <c r="G92" s="244">
        <f>D92*F92</f>
        <v>278667.08100000001</v>
      </c>
      <c r="H92" s="244">
        <f>E92*F92</f>
        <v>267541.84400000004</v>
      </c>
      <c r="I92" s="155">
        <f>G92/H92</f>
        <v>1.0415831663326651</v>
      </c>
    </row>
    <row r="93" spans="1:11" ht="80.25" customHeight="1">
      <c r="A93" s="163" t="s">
        <v>367</v>
      </c>
      <c r="B93" s="164" t="s">
        <v>339</v>
      </c>
      <c r="C93" s="118" t="s">
        <v>340</v>
      </c>
      <c r="D93" s="317">
        <v>102.46</v>
      </c>
      <c r="E93" s="317">
        <v>98.28</v>
      </c>
      <c r="F93" s="258">
        <v>925.47</v>
      </c>
      <c r="G93" s="244">
        <f>D93*F93</f>
        <v>94823.656199999998</v>
      </c>
      <c r="H93" s="244">
        <f>E93*F93</f>
        <v>90955.191600000006</v>
      </c>
      <c r="I93" s="155">
        <f>G93/H93</f>
        <v>1.0425315425315425</v>
      </c>
      <c r="K93" s="226"/>
    </row>
    <row r="94" spans="1:11" ht="24.95" customHeight="1">
      <c r="A94" s="123" t="s">
        <v>24</v>
      </c>
      <c r="B94" s="124" t="s">
        <v>9</v>
      </c>
      <c r="C94" s="111" t="s">
        <v>9</v>
      </c>
      <c r="D94" s="230" t="s">
        <v>9</v>
      </c>
      <c r="E94" s="230" t="s">
        <v>9</v>
      </c>
      <c r="F94" s="252" t="s">
        <v>9</v>
      </c>
      <c r="G94" s="154">
        <f>G92+G93</f>
        <v>373490.73719999997</v>
      </c>
      <c r="H94" s="154">
        <f>H92+H93</f>
        <v>358497.03560000006</v>
      </c>
      <c r="I94" s="159">
        <f>G94/H94</f>
        <v>1.0418237812619724</v>
      </c>
    </row>
    <row r="95" spans="1:11" ht="24.95" customHeight="1">
      <c r="A95" s="375" t="s">
        <v>341</v>
      </c>
      <c r="B95" s="376"/>
      <c r="C95" s="376"/>
      <c r="D95" s="376"/>
      <c r="E95" s="376"/>
      <c r="F95" s="376"/>
      <c r="G95" s="376"/>
      <c r="H95" s="376"/>
      <c r="I95" s="377"/>
    </row>
    <row r="96" spans="1:11" ht="24.95" customHeight="1">
      <c r="A96" s="132" t="s">
        <v>0</v>
      </c>
      <c r="B96" s="133"/>
      <c r="C96" s="99" t="s">
        <v>41</v>
      </c>
      <c r="D96" s="232" t="s">
        <v>3</v>
      </c>
      <c r="E96" s="232" t="s">
        <v>3</v>
      </c>
      <c r="F96" s="260" t="s">
        <v>342</v>
      </c>
      <c r="G96" s="247"/>
      <c r="H96" s="247"/>
      <c r="I96" s="130"/>
    </row>
    <row r="97" spans="1:9" ht="24.95" customHeight="1">
      <c r="A97" s="134" t="s">
        <v>43</v>
      </c>
      <c r="B97" s="135"/>
      <c r="C97" s="102" t="s">
        <v>41</v>
      </c>
      <c r="D97" s="229" t="s">
        <v>3</v>
      </c>
      <c r="E97" s="229" t="s">
        <v>3</v>
      </c>
      <c r="F97" s="257" t="s">
        <v>343</v>
      </c>
      <c r="G97" s="248"/>
      <c r="H97" s="248"/>
      <c r="I97" s="131"/>
    </row>
    <row r="98" spans="1:9" ht="24.95" customHeight="1">
      <c r="A98" s="117" t="s">
        <v>1</v>
      </c>
      <c r="B98" s="135"/>
      <c r="C98" s="102" t="s">
        <v>41</v>
      </c>
      <c r="D98" s="229" t="s">
        <v>3</v>
      </c>
      <c r="E98" s="229" t="s">
        <v>3</v>
      </c>
      <c r="F98" s="257" t="s">
        <v>344</v>
      </c>
      <c r="G98" s="248"/>
      <c r="H98" s="248"/>
      <c r="I98" s="131"/>
    </row>
    <row r="99" spans="1:9" ht="24.95" customHeight="1">
      <c r="A99" s="117" t="s">
        <v>44</v>
      </c>
      <c r="B99" s="135"/>
      <c r="C99" s="102" t="s">
        <v>41</v>
      </c>
      <c r="D99" s="229" t="s">
        <v>3</v>
      </c>
      <c r="E99" s="229" t="s">
        <v>3</v>
      </c>
      <c r="F99" s="257" t="s">
        <v>345</v>
      </c>
      <c r="G99" s="248"/>
      <c r="H99" s="248"/>
      <c r="I99" s="131"/>
    </row>
    <row r="100" spans="1:9" ht="24.95" customHeight="1">
      <c r="A100" s="117" t="s">
        <v>45</v>
      </c>
      <c r="B100" s="135"/>
      <c r="C100" s="102" t="s">
        <v>41</v>
      </c>
      <c r="D100" s="229" t="s">
        <v>3</v>
      </c>
      <c r="E100" s="229" t="s">
        <v>3</v>
      </c>
      <c r="F100" s="257" t="s">
        <v>346</v>
      </c>
      <c r="G100" s="248"/>
      <c r="H100" s="248"/>
      <c r="I100" s="131"/>
    </row>
    <row r="101" spans="1:9" ht="24.95" customHeight="1">
      <c r="A101" s="117" t="s">
        <v>2</v>
      </c>
      <c r="B101" s="135"/>
      <c r="C101" s="102" t="s">
        <v>23</v>
      </c>
      <c r="D101" s="229" t="s">
        <v>3</v>
      </c>
      <c r="E101" s="229" t="s">
        <v>3</v>
      </c>
      <c r="F101" s="257" t="s">
        <v>347</v>
      </c>
      <c r="G101" s="248"/>
      <c r="H101" s="248"/>
      <c r="I101" s="131"/>
    </row>
    <row r="102" spans="1:9" ht="24.95" customHeight="1">
      <c r="A102" s="123" t="s">
        <v>24</v>
      </c>
      <c r="B102" s="124" t="s">
        <v>9</v>
      </c>
      <c r="C102" s="111" t="s">
        <v>9</v>
      </c>
      <c r="D102" s="230" t="s">
        <v>9</v>
      </c>
      <c r="E102" s="230" t="s">
        <v>9</v>
      </c>
      <c r="F102" s="252" t="s">
        <v>9</v>
      </c>
      <c r="G102" s="249"/>
      <c r="H102" s="249"/>
      <c r="I102" s="112"/>
    </row>
    <row r="103" spans="1:9">
      <c r="A103" s="136"/>
      <c r="B103" s="137"/>
      <c r="C103" s="136"/>
      <c r="D103" s="238"/>
      <c r="E103" s="239"/>
      <c r="F103" s="261"/>
    </row>
    <row r="104" spans="1:9" ht="26.25">
      <c r="A104" s="362" t="s">
        <v>348</v>
      </c>
      <c r="B104" s="362"/>
      <c r="C104" s="362"/>
      <c r="D104" s="362"/>
      <c r="E104" s="362"/>
      <c r="F104" s="362"/>
      <c r="G104" s="250"/>
      <c r="H104" s="250"/>
      <c r="I104" s="138"/>
    </row>
    <row r="105" spans="1:9" ht="26.25">
      <c r="A105" s="139" t="s">
        <v>349</v>
      </c>
      <c r="B105" s="140"/>
      <c r="C105" s="139"/>
      <c r="D105" s="240"/>
      <c r="E105" s="241"/>
      <c r="F105" s="262"/>
      <c r="G105" s="250"/>
      <c r="H105" s="250"/>
      <c r="I105" s="138"/>
    </row>
    <row r="106" spans="1:9" ht="70.5" customHeight="1">
      <c r="A106" s="363" t="s">
        <v>350</v>
      </c>
      <c r="B106" s="363"/>
      <c r="C106" s="363"/>
      <c r="D106" s="363"/>
      <c r="E106" s="363"/>
      <c r="F106" s="363"/>
      <c r="G106" s="363"/>
      <c r="H106" s="363"/>
      <c r="I106" s="363"/>
    </row>
    <row r="107" spans="1:9">
      <c r="A107" s="136"/>
      <c r="B107" s="137"/>
      <c r="C107" s="136"/>
      <c r="D107" s="238"/>
      <c r="E107" s="239"/>
      <c r="F107" s="261"/>
    </row>
    <row r="108" spans="1:9">
      <c r="A108" s="136"/>
      <c r="B108" s="137"/>
      <c r="C108" s="136"/>
      <c r="D108" s="238"/>
      <c r="E108" s="239"/>
      <c r="F108" s="261"/>
    </row>
    <row r="109" spans="1:9">
      <c r="A109" s="136"/>
      <c r="B109" s="137"/>
      <c r="C109" s="136"/>
      <c r="D109" s="238"/>
      <c r="E109" s="239"/>
      <c r="F109" s="261"/>
    </row>
    <row r="110" spans="1:9">
      <c r="B110" s="91"/>
    </row>
    <row r="111" spans="1:9">
      <c r="B111" s="91"/>
    </row>
    <row r="112" spans="1:9">
      <c r="B112" s="91"/>
    </row>
    <row r="113" spans="2:2">
      <c r="B113" s="91"/>
    </row>
    <row r="114" spans="2:2">
      <c r="B114" s="91"/>
    </row>
    <row r="115" spans="2:2">
      <c r="B115" s="91"/>
    </row>
    <row r="116" spans="2:2">
      <c r="B116" s="91"/>
    </row>
    <row r="117" spans="2:2">
      <c r="B117" s="91"/>
    </row>
    <row r="118" spans="2:2">
      <c r="B118" s="91"/>
    </row>
    <row r="119" spans="2:2">
      <c r="B119" s="91"/>
    </row>
    <row r="120" spans="2:2">
      <c r="B120" s="91"/>
    </row>
    <row r="121" spans="2:2">
      <c r="B121" s="91"/>
    </row>
    <row r="122" spans="2:2">
      <c r="B122" s="91"/>
    </row>
    <row r="123" spans="2:2">
      <c r="B123" s="91"/>
    </row>
    <row r="124" spans="2:2">
      <c r="B124" s="91"/>
    </row>
    <row r="125" spans="2:2">
      <c r="B125" s="91"/>
    </row>
    <row r="126" spans="2:2">
      <c r="B126" s="91"/>
    </row>
    <row r="127" spans="2:2">
      <c r="B127" s="91"/>
    </row>
    <row r="128" spans="2:2">
      <c r="B128" s="91"/>
    </row>
    <row r="129" spans="2:2">
      <c r="B129" s="91"/>
    </row>
    <row r="130" spans="2:2">
      <c r="B130" s="91"/>
    </row>
    <row r="131" spans="2:2">
      <c r="B131" s="91"/>
    </row>
    <row r="132" spans="2:2">
      <c r="B132" s="91"/>
    </row>
    <row r="133" spans="2:2">
      <c r="B133" s="91"/>
    </row>
    <row r="134" spans="2:2">
      <c r="B134" s="91"/>
    </row>
    <row r="135" spans="2:2">
      <c r="B135" s="91"/>
    </row>
    <row r="136" spans="2:2">
      <c r="B136" s="91"/>
    </row>
    <row r="137" spans="2:2">
      <c r="B137" s="91"/>
    </row>
    <row r="138" spans="2:2">
      <c r="B138" s="91"/>
    </row>
    <row r="139" spans="2:2">
      <c r="B139" s="91"/>
    </row>
    <row r="140" spans="2:2">
      <c r="B140" s="91"/>
    </row>
    <row r="141" spans="2:2">
      <c r="B141" s="91"/>
    </row>
    <row r="142" spans="2:2">
      <c r="B142" s="91"/>
    </row>
    <row r="143" spans="2:2">
      <c r="B143" s="91"/>
    </row>
    <row r="144" spans="2:2">
      <c r="B144" s="91"/>
    </row>
    <row r="145" spans="2:2">
      <c r="B145" s="91"/>
    </row>
    <row r="146" spans="2:2">
      <c r="B146" s="91"/>
    </row>
    <row r="147" spans="2:2">
      <c r="B147" s="91"/>
    </row>
    <row r="148" spans="2:2">
      <c r="B148" s="91"/>
    </row>
    <row r="149" spans="2:2">
      <c r="B149" s="91"/>
    </row>
    <row r="150" spans="2:2">
      <c r="B150" s="91"/>
    </row>
    <row r="151" spans="2:2">
      <c r="B151" s="91"/>
    </row>
    <row r="152" spans="2:2">
      <c r="B152" s="91"/>
    </row>
    <row r="153" spans="2:2">
      <c r="B153" s="91"/>
    </row>
    <row r="154" spans="2:2">
      <c r="B154" s="91"/>
    </row>
    <row r="155" spans="2:2">
      <c r="B155" s="91"/>
    </row>
    <row r="156" spans="2:2">
      <c r="B156" s="91"/>
    </row>
    <row r="157" spans="2:2">
      <c r="B157" s="91"/>
    </row>
    <row r="158" spans="2:2">
      <c r="B158" s="91"/>
    </row>
    <row r="159" spans="2:2">
      <c r="B159" s="91"/>
    </row>
    <row r="160" spans="2:2">
      <c r="B160" s="91"/>
    </row>
    <row r="161" spans="2:2">
      <c r="B161" s="91"/>
    </row>
    <row r="162" spans="2:2">
      <c r="B162" s="91"/>
    </row>
    <row r="163" spans="2:2">
      <c r="B163" s="91"/>
    </row>
    <row r="164" spans="2:2">
      <c r="B164" s="91"/>
    </row>
    <row r="165" spans="2:2">
      <c r="B165" s="91"/>
    </row>
    <row r="166" spans="2:2">
      <c r="B166" s="91"/>
    </row>
    <row r="167" spans="2:2">
      <c r="B167" s="91"/>
    </row>
    <row r="168" spans="2:2">
      <c r="B168" s="91"/>
    </row>
    <row r="169" spans="2:2">
      <c r="B169" s="91"/>
    </row>
    <row r="170" spans="2:2">
      <c r="B170" s="91"/>
    </row>
    <row r="171" spans="2:2">
      <c r="B171" s="91"/>
    </row>
    <row r="172" spans="2:2">
      <c r="B172" s="91"/>
    </row>
    <row r="173" spans="2:2">
      <c r="B173" s="91"/>
    </row>
    <row r="174" spans="2:2">
      <c r="B174" s="91"/>
    </row>
    <row r="175" spans="2:2">
      <c r="B175" s="91"/>
    </row>
    <row r="176" spans="2:2">
      <c r="B176" s="91"/>
    </row>
    <row r="177" spans="2:2">
      <c r="B177" s="91"/>
    </row>
    <row r="178" spans="2:2">
      <c r="B178" s="91"/>
    </row>
    <row r="179" spans="2:2">
      <c r="B179" s="91"/>
    </row>
    <row r="180" spans="2:2">
      <c r="B180" s="91"/>
    </row>
    <row r="181" spans="2:2">
      <c r="B181" s="91"/>
    </row>
    <row r="182" spans="2:2">
      <c r="B182" s="91"/>
    </row>
    <row r="183" spans="2:2">
      <c r="B183" s="91"/>
    </row>
    <row r="184" spans="2:2">
      <c r="B184" s="91"/>
    </row>
    <row r="185" spans="2:2">
      <c r="B185" s="91"/>
    </row>
    <row r="186" spans="2:2">
      <c r="B186" s="91"/>
    </row>
    <row r="187" spans="2:2">
      <c r="B187" s="91"/>
    </row>
    <row r="188" spans="2:2">
      <c r="B188" s="91"/>
    </row>
    <row r="189" spans="2:2">
      <c r="B189" s="91"/>
    </row>
    <row r="190" spans="2:2">
      <c r="B190" s="91"/>
    </row>
    <row r="191" spans="2:2">
      <c r="B191" s="91"/>
    </row>
    <row r="192" spans="2:2">
      <c r="B192" s="91"/>
    </row>
    <row r="193" spans="2:2">
      <c r="B193" s="91"/>
    </row>
    <row r="194" spans="2:2">
      <c r="B194" s="91"/>
    </row>
    <row r="195" spans="2:2">
      <c r="B195" s="91"/>
    </row>
    <row r="196" spans="2:2">
      <c r="B196" s="91"/>
    </row>
    <row r="197" spans="2:2">
      <c r="B197" s="91"/>
    </row>
    <row r="198" spans="2:2">
      <c r="B198" s="91"/>
    </row>
    <row r="199" spans="2:2">
      <c r="B199" s="91"/>
    </row>
    <row r="200" spans="2:2">
      <c r="B200" s="91"/>
    </row>
    <row r="201" spans="2:2">
      <c r="B201" s="91"/>
    </row>
    <row r="202" spans="2:2">
      <c r="B202" s="91"/>
    </row>
    <row r="203" spans="2:2">
      <c r="B203" s="91"/>
    </row>
    <row r="204" spans="2:2">
      <c r="B204" s="91"/>
    </row>
    <row r="205" spans="2:2">
      <c r="B205" s="91"/>
    </row>
    <row r="206" spans="2:2">
      <c r="B206" s="91"/>
    </row>
    <row r="207" spans="2:2">
      <c r="B207" s="91"/>
    </row>
    <row r="208" spans="2:2">
      <c r="B208" s="91"/>
    </row>
    <row r="209" spans="2:2">
      <c r="B209" s="91"/>
    </row>
    <row r="210" spans="2:2">
      <c r="B210" s="91"/>
    </row>
    <row r="211" spans="2:2">
      <c r="B211" s="91"/>
    </row>
    <row r="212" spans="2:2">
      <c r="B212" s="91"/>
    </row>
    <row r="213" spans="2:2">
      <c r="B213" s="91"/>
    </row>
    <row r="214" spans="2:2">
      <c r="B214" s="91"/>
    </row>
    <row r="215" spans="2:2">
      <c r="B215" s="91"/>
    </row>
    <row r="216" spans="2:2">
      <c r="B216" s="91"/>
    </row>
    <row r="217" spans="2:2">
      <c r="B217" s="91"/>
    </row>
    <row r="218" spans="2:2">
      <c r="B218" s="91"/>
    </row>
    <row r="219" spans="2:2">
      <c r="B219" s="91"/>
    </row>
    <row r="220" spans="2:2">
      <c r="B220" s="91"/>
    </row>
    <row r="221" spans="2:2">
      <c r="B221" s="91"/>
    </row>
    <row r="222" spans="2:2">
      <c r="B222" s="91"/>
    </row>
    <row r="223" spans="2:2">
      <c r="B223" s="91"/>
    </row>
    <row r="224" spans="2:2">
      <c r="B224" s="91"/>
    </row>
    <row r="225" spans="2:2">
      <c r="B225" s="91"/>
    </row>
    <row r="226" spans="2:2">
      <c r="B226" s="91"/>
    </row>
    <row r="227" spans="2:2">
      <c r="B227" s="91"/>
    </row>
    <row r="228" spans="2:2">
      <c r="B228" s="91"/>
    </row>
    <row r="229" spans="2:2">
      <c r="B229" s="91"/>
    </row>
    <row r="230" spans="2:2">
      <c r="B230" s="91"/>
    </row>
    <row r="231" spans="2:2">
      <c r="B231" s="91"/>
    </row>
    <row r="232" spans="2:2">
      <c r="B232" s="91"/>
    </row>
    <row r="233" spans="2:2">
      <c r="B233" s="91"/>
    </row>
    <row r="234" spans="2:2">
      <c r="B234" s="91"/>
    </row>
    <row r="235" spans="2:2">
      <c r="B235" s="91"/>
    </row>
    <row r="236" spans="2:2">
      <c r="B236" s="91"/>
    </row>
    <row r="237" spans="2:2">
      <c r="B237" s="91"/>
    </row>
    <row r="238" spans="2:2">
      <c r="B238" s="91"/>
    </row>
    <row r="239" spans="2:2">
      <c r="B239" s="91"/>
    </row>
    <row r="240" spans="2:2">
      <c r="B240" s="91"/>
    </row>
    <row r="241" spans="2:2">
      <c r="B241" s="91"/>
    </row>
    <row r="242" spans="2:2">
      <c r="B242" s="91"/>
    </row>
    <row r="243" spans="2:2">
      <c r="B243" s="91"/>
    </row>
    <row r="244" spans="2:2">
      <c r="B244" s="91"/>
    </row>
    <row r="245" spans="2:2">
      <c r="B245" s="91"/>
    </row>
    <row r="246" spans="2:2">
      <c r="B246" s="91"/>
    </row>
    <row r="247" spans="2:2">
      <c r="B247" s="91"/>
    </row>
    <row r="248" spans="2:2">
      <c r="B248" s="91"/>
    </row>
    <row r="249" spans="2:2">
      <c r="B249" s="91"/>
    </row>
    <row r="250" spans="2:2">
      <c r="B250" s="91"/>
    </row>
    <row r="251" spans="2:2">
      <c r="B251" s="91"/>
    </row>
    <row r="252" spans="2:2">
      <c r="B252" s="91"/>
    </row>
    <row r="253" spans="2:2">
      <c r="B253" s="91"/>
    </row>
    <row r="254" spans="2:2">
      <c r="B254" s="91"/>
    </row>
    <row r="255" spans="2:2">
      <c r="B255" s="91"/>
    </row>
    <row r="256" spans="2:2">
      <c r="B256" s="91"/>
    </row>
    <row r="257" spans="2:2">
      <c r="B257" s="91"/>
    </row>
    <row r="258" spans="2:2">
      <c r="B258" s="91"/>
    </row>
    <row r="259" spans="2:2">
      <c r="B259" s="91"/>
    </row>
    <row r="260" spans="2:2">
      <c r="B260" s="91"/>
    </row>
    <row r="261" spans="2:2">
      <c r="B261" s="91"/>
    </row>
    <row r="262" spans="2:2">
      <c r="B262" s="91"/>
    </row>
    <row r="263" spans="2:2">
      <c r="B263" s="91"/>
    </row>
    <row r="264" spans="2:2">
      <c r="B264" s="91"/>
    </row>
    <row r="265" spans="2:2">
      <c r="B265" s="91"/>
    </row>
    <row r="266" spans="2:2">
      <c r="B266" s="91"/>
    </row>
    <row r="267" spans="2:2">
      <c r="B267" s="91"/>
    </row>
    <row r="268" spans="2:2">
      <c r="B268" s="91"/>
    </row>
    <row r="269" spans="2:2">
      <c r="B269" s="91"/>
    </row>
    <row r="270" spans="2:2">
      <c r="B270" s="91"/>
    </row>
    <row r="271" spans="2:2">
      <c r="B271" s="91"/>
    </row>
    <row r="272" spans="2:2">
      <c r="B272" s="91"/>
    </row>
    <row r="273" spans="2:2">
      <c r="B273" s="91"/>
    </row>
    <row r="274" spans="2:2">
      <c r="B274" s="91"/>
    </row>
    <row r="275" spans="2:2">
      <c r="B275" s="91"/>
    </row>
    <row r="276" spans="2:2">
      <c r="B276" s="91"/>
    </row>
    <row r="277" spans="2:2">
      <c r="B277" s="91"/>
    </row>
    <row r="278" spans="2:2">
      <c r="B278" s="91"/>
    </row>
    <row r="279" spans="2:2">
      <c r="B279" s="91"/>
    </row>
    <row r="280" spans="2:2">
      <c r="B280" s="91"/>
    </row>
    <row r="281" spans="2:2">
      <c r="B281" s="91"/>
    </row>
    <row r="282" spans="2:2">
      <c r="B282" s="91"/>
    </row>
    <row r="283" spans="2:2">
      <c r="B283" s="91"/>
    </row>
    <row r="284" spans="2:2">
      <c r="B284" s="91"/>
    </row>
    <row r="285" spans="2:2">
      <c r="B285" s="91"/>
    </row>
    <row r="286" spans="2:2">
      <c r="B286" s="91"/>
    </row>
    <row r="287" spans="2:2">
      <c r="B287" s="91"/>
    </row>
    <row r="288" spans="2:2">
      <c r="B288" s="91"/>
    </row>
    <row r="289" spans="2:2">
      <c r="B289" s="91"/>
    </row>
    <row r="290" spans="2:2">
      <c r="B290" s="91"/>
    </row>
    <row r="291" spans="2:2">
      <c r="B291" s="91"/>
    </row>
    <row r="292" spans="2:2">
      <c r="B292" s="91"/>
    </row>
    <row r="293" spans="2:2">
      <c r="B293" s="91"/>
    </row>
    <row r="294" spans="2:2">
      <c r="B294" s="91"/>
    </row>
    <row r="295" spans="2:2">
      <c r="B295" s="91"/>
    </row>
    <row r="296" spans="2:2">
      <c r="B296" s="91"/>
    </row>
    <row r="297" spans="2:2">
      <c r="B297" s="91"/>
    </row>
    <row r="298" spans="2:2">
      <c r="B298" s="91"/>
    </row>
    <row r="299" spans="2:2">
      <c r="B299" s="91"/>
    </row>
    <row r="300" spans="2:2">
      <c r="B300" s="91"/>
    </row>
    <row r="301" spans="2:2">
      <c r="B301" s="91"/>
    </row>
    <row r="302" spans="2:2">
      <c r="B302" s="91"/>
    </row>
    <row r="303" spans="2:2">
      <c r="B303" s="91"/>
    </row>
    <row r="304" spans="2:2">
      <c r="B304" s="91"/>
    </row>
    <row r="305" spans="2:2">
      <c r="B305" s="91"/>
    </row>
    <row r="306" spans="2:2">
      <c r="B306" s="91"/>
    </row>
    <row r="307" spans="2:2">
      <c r="B307" s="91"/>
    </row>
    <row r="308" spans="2:2">
      <c r="B308" s="91"/>
    </row>
    <row r="309" spans="2:2">
      <c r="B309" s="91"/>
    </row>
    <row r="310" spans="2:2">
      <c r="B310" s="91"/>
    </row>
    <row r="311" spans="2:2">
      <c r="B311" s="91"/>
    </row>
    <row r="312" spans="2:2">
      <c r="B312" s="91"/>
    </row>
    <row r="313" spans="2:2">
      <c r="B313" s="91"/>
    </row>
    <row r="314" spans="2:2">
      <c r="B314" s="91"/>
    </row>
    <row r="315" spans="2:2">
      <c r="B315" s="91"/>
    </row>
    <row r="316" spans="2:2">
      <c r="B316" s="91"/>
    </row>
    <row r="317" spans="2:2">
      <c r="B317" s="91"/>
    </row>
    <row r="318" spans="2:2">
      <c r="B318" s="91"/>
    </row>
    <row r="319" spans="2:2">
      <c r="B319" s="91"/>
    </row>
    <row r="320" spans="2:2">
      <c r="B320" s="91"/>
    </row>
    <row r="321" spans="2:2">
      <c r="B321" s="91"/>
    </row>
    <row r="322" spans="2:2">
      <c r="B322" s="91"/>
    </row>
    <row r="323" spans="2:2">
      <c r="B323" s="91"/>
    </row>
    <row r="324" spans="2:2">
      <c r="B324" s="91"/>
    </row>
    <row r="325" spans="2:2">
      <c r="B325" s="91"/>
    </row>
    <row r="326" spans="2:2">
      <c r="B326" s="91"/>
    </row>
    <row r="327" spans="2:2">
      <c r="B327" s="91"/>
    </row>
    <row r="328" spans="2:2">
      <c r="B328" s="91"/>
    </row>
    <row r="329" spans="2:2">
      <c r="B329" s="91"/>
    </row>
    <row r="330" spans="2:2">
      <c r="B330" s="91"/>
    </row>
    <row r="331" spans="2:2">
      <c r="B331" s="91"/>
    </row>
    <row r="332" spans="2:2">
      <c r="B332" s="91"/>
    </row>
    <row r="333" spans="2:2">
      <c r="B333" s="91"/>
    </row>
    <row r="334" spans="2:2">
      <c r="B334" s="91"/>
    </row>
    <row r="335" spans="2:2">
      <c r="B335" s="91"/>
    </row>
    <row r="336" spans="2:2">
      <c r="B336" s="91"/>
    </row>
    <row r="337" spans="2:2">
      <c r="B337" s="91"/>
    </row>
    <row r="338" spans="2:2">
      <c r="B338" s="91"/>
    </row>
    <row r="339" spans="2:2">
      <c r="B339" s="91"/>
    </row>
    <row r="340" spans="2:2">
      <c r="B340" s="91"/>
    </row>
    <row r="341" spans="2:2">
      <c r="B341" s="91"/>
    </row>
    <row r="342" spans="2:2">
      <c r="B342" s="91"/>
    </row>
    <row r="343" spans="2:2">
      <c r="B343" s="91"/>
    </row>
    <row r="344" spans="2:2">
      <c r="B344" s="91"/>
    </row>
    <row r="345" spans="2:2">
      <c r="B345" s="91"/>
    </row>
    <row r="346" spans="2:2">
      <c r="B346" s="91"/>
    </row>
    <row r="347" spans="2:2">
      <c r="B347" s="91"/>
    </row>
    <row r="348" spans="2:2">
      <c r="B348" s="91"/>
    </row>
    <row r="349" spans="2:2">
      <c r="B349" s="91"/>
    </row>
    <row r="350" spans="2:2">
      <c r="B350" s="91"/>
    </row>
    <row r="351" spans="2:2">
      <c r="B351" s="91"/>
    </row>
    <row r="352" spans="2:2">
      <c r="B352" s="91"/>
    </row>
    <row r="353" spans="2:2">
      <c r="B353" s="91"/>
    </row>
    <row r="354" spans="2:2">
      <c r="B354" s="91"/>
    </row>
    <row r="355" spans="2:2">
      <c r="B355" s="91"/>
    </row>
    <row r="356" spans="2:2">
      <c r="B356" s="91"/>
    </row>
    <row r="357" spans="2:2">
      <c r="B357" s="91"/>
    </row>
    <row r="358" spans="2:2">
      <c r="B358" s="91"/>
    </row>
    <row r="359" spans="2:2">
      <c r="B359" s="91"/>
    </row>
    <row r="360" spans="2:2">
      <c r="B360" s="91"/>
    </row>
    <row r="361" spans="2:2">
      <c r="B361" s="91"/>
    </row>
    <row r="362" spans="2:2">
      <c r="B362" s="91"/>
    </row>
    <row r="363" spans="2:2">
      <c r="B363" s="91"/>
    </row>
    <row r="364" spans="2:2">
      <c r="B364" s="91"/>
    </row>
    <row r="365" spans="2:2">
      <c r="B365" s="91"/>
    </row>
    <row r="366" spans="2:2">
      <c r="B366" s="91"/>
    </row>
    <row r="367" spans="2:2">
      <c r="B367" s="91"/>
    </row>
    <row r="368" spans="2:2">
      <c r="B368" s="91"/>
    </row>
    <row r="369" spans="2:2">
      <c r="B369" s="91"/>
    </row>
    <row r="370" spans="2:2">
      <c r="B370" s="91"/>
    </row>
    <row r="371" spans="2:2">
      <c r="B371" s="91"/>
    </row>
    <row r="372" spans="2:2">
      <c r="B372" s="91"/>
    </row>
    <row r="373" spans="2:2">
      <c r="B373" s="91"/>
    </row>
    <row r="374" spans="2:2">
      <c r="B374" s="91"/>
    </row>
    <row r="375" spans="2:2">
      <c r="B375" s="91"/>
    </row>
    <row r="376" spans="2:2">
      <c r="B376" s="91"/>
    </row>
    <row r="377" spans="2:2">
      <c r="B377" s="91"/>
    </row>
    <row r="378" spans="2:2">
      <c r="B378" s="91"/>
    </row>
    <row r="379" spans="2:2">
      <c r="B379" s="91"/>
    </row>
    <row r="380" spans="2:2">
      <c r="B380" s="91"/>
    </row>
    <row r="381" spans="2:2">
      <c r="B381" s="91"/>
    </row>
    <row r="382" spans="2:2">
      <c r="B382" s="91"/>
    </row>
    <row r="383" spans="2:2">
      <c r="B383" s="91"/>
    </row>
    <row r="384" spans="2:2">
      <c r="B384" s="91"/>
    </row>
    <row r="385" spans="2:2">
      <c r="B385" s="91"/>
    </row>
    <row r="386" spans="2:2">
      <c r="B386" s="91"/>
    </row>
    <row r="387" spans="2:2">
      <c r="B387" s="91"/>
    </row>
    <row r="388" spans="2:2">
      <c r="B388" s="91"/>
    </row>
    <row r="389" spans="2:2">
      <c r="B389" s="91"/>
    </row>
    <row r="390" spans="2:2">
      <c r="B390" s="91"/>
    </row>
    <row r="391" spans="2:2">
      <c r="B391" s="91"/>
    </row>
    <row r="392" spans="2:2">
      <c r="B392" s="91"/>
    </row>
    <row r="393" spans="2:2">
      <c r="B393" s="91"/>
    </row>
    <row r="394" spans="2:2">
      <c r="B394" s="91"/>
    </row>
    <row r="395" spans="2:2">
      <c r="B395" s="91"/>
    </row>
    <row r="396" spans="2:2">
      <c r="B396" s="91"/>
    </row>
    <row r="397" spans="2:2">
      <c r="B397" s="91"/>
    </row>
    <row r="398" spans="2:2">
      <c r="B398" s="91"/>
    </row>
    <row r="399" spans="2:2">
      <c r="B399" s="91"/>
    </row>
    <row r="400" spans="2:2">
      <c r="B400" s="91"/>
    </row>
    <row r="401" spans="2:2">
      <c r="B401" s="91"/>
    </row>
    <row r="402" spans="2:2">
      <c r="B402" s="91"/>
    </row>
    <row r="403" spans="2:2">
      <c r="B403" s="91"/>
    </row>
    <row r="404" spans="2:2">
      <c r="B404" s="91"/>
    </row>
    <row r="405" spans="2:2">
      <c r="B405" s="91"/>
    </row>
    <row r="406" spans="2:2">
      <c r="B406" s="91"/>
    </row>
    <row r="407" spans="2:2">
      <c r="B407" s="91"/>
    </row>
    <row r="408" spans="2:2">
      <c r="B408" s="91"/>
    </row>
    <row r="409" spans="2:2">
      <c r="B409" s="91"/>
    </row>
    <row r="410" spans="2:2">
      <c r="B410" s="91"/>
    </row>
    <row r="411" spans="2:2">
      <c r="B411" s="91"/>
    </row>
    <row r="412" spans="2:2">
      <c r="B412" s="91"/>
    </row>
    <row r="413" spans="2:2">
      <c r="B413" s="91"/>
    </row>
    <row r="414" spans="2:2">
      <c r="B414" s="91"/>
    </row>
    <row r="415" spans="2:2">
      <c r="B415" s="91"/>
    </row>
    <row r="416" spans="2:2">
      <c r="B416" s="91"/>
    </row>
    <row r="417" spans="2:2">
      <c r="B417" s="91"/>
    </row>
    <row r="418" spans="2:2">
      <c r="B418" s="91"/>
    </row>
    <row r="419" spans="2:2">
      <c r="B419" s="91"/>
    </row>
    <row r="420" spans="2:2">
      <c r="B420" s="91"/>
    </row>
    <row r="421" spans="2:2">
      <c r="B421" s="91"/>
    </row>
    <row r="422" spans="2:2">
      <c r="B422" s="91"/>
    </row>
    <row r="423" spans="2:2">
      <c r="B423" s="91"/>
    </row>
    <row r="424" spans="2:2">
      <c r="B424" s="91"/>
    </row>
    <row r="425" spans="2:2">
      <c r="B425" s="91"/>
    </row>
    <row r="426" spans="2:2">
      <c r="B426" s="91"/>
    </row>
    <row r="427" spans="2:2">
      <c r="B427" s="91"/>
    </row>
    <row r="428" spans="2:2">
      <c r="B428" s="91"/>
    </row>
    <row r="429" spans="2:2">
      <c r="B429" s="91"/>
    </row>
    <row r="430" spans="2:2">
      <c r="B430" s="91"/>
    </row>
    <row r="431" spans="2:2">
      <c r="B431" s="91"/>
    </row>
    <row r="432" spans="2:2">
      <c r="B432" s="91"/>
    </row>
    <row r="433" spans="2:2">
      <c r="B433" s="91"/>
    </row>
    <row r="434" spans="2:2">
      <c r="B434" s="91"/>
    </row>
    <row r="435" spans="2:2">
      <c r="B435" s="91"/>
    </row>
    <row r="436" spans="2:2">
      <c r="B436" s="91"/>
    </row>
    <row r="437" spans="2:2">
      <c r="B437" s="91"/>
    </row>
    <row r="438" spans="2:2">
      <c r="B438" s="91"/>
    </row>
    <row r="439" spans="2:2">
      <c r="B439" s="91"/>
    </row>
    <row r="440" spans="2:2">
      <c r="B440" s="91"/>
    </row>
    <row r="441" spans="2:2">
      <c r="B441" s="91"/>
    </row>
    <row r="442" spans="2:2">
      <c r="B442" s="91"/>
    </row>
    <row r="443" spans="2:2">
      <c r="B443" s="91"/>
    </row>
    <row r="444" spans="2:2">
      <c r="B444" s="91"/>
    </row>
    <row r="445" spans="2:2">
      <c r="B445" s="91"/>
    </row>
    <row r="446" spans="2:2">
      <c r="B446" s="91"/>
    </row>
    <row r="447" spans="2:2">
      <c r="B447" s="91"/>
    </row>
    <row r="448" spans="2:2">
      <c r="B448" s="91"/>
    </row>
    <row r="449" spans="2:2">
      <c r="B449" s="91"/>
    </row>
    <row r="450" spans="2:2">
      <c r="B450" s="91"/>
    </row>
    <row r="451" spans="2:2">
      <c r="B451" s="91"/>
    </row>
    <row r="452" spans="2:2">
      <c r="B452" s="91"/>
    </row>
    <row r="453" spans="2:2">
      <c r="B453" s="91"/>
    </row>
    <row r="454" spans="2:2">
      <c r="B454" s="91"/>
    </row>
    <row r="455" spans="2:2">
      <c r="B455" s="91"/>
    </row>
    <row r="456" spans="2:2">
      <c r="B456" s="91"/>
    </row>
    <row r="457" spans="2:2">
      <c r="B457" s="91"/>
    </row>
    <row r="458" spans="2:2">
      <c r="B458" s="91"/>
    </row>
    <row r="459" spans="2:2">
      <c r="B459" s="91"/>
    </row>
    <row r="460" spans="2:2">
      <c r="B460" s="91"/>
    </row>
    <row r="461" spans="2:2">
      <c r="B461" s="91"/>
    </row>
    <row r="462" spans="2:2">
      <c r="B462" s="91"/>
    </row>
    <row r="463" spans="2:2">
      <c r="B463" s="91"/>
    </row>
    <row r="464" spans="2:2">
      <c r="B464" s="91"/>
    </row>
    <row r="465" spans="2:2">
      <c r="B465" s="91"/>
    </row>
    <row r="466" spans="2:2">
      <c r="B466" s="91"/>
    </row>
    <row r="467" spans="2:2">
      <c r="B467" s="91"/>
    </row>
    <row r="468" spans="2:2">
      <c r="B468" s="91"/>
    </row>
    <row r="469" spans="2:2">
      <c r="B469" s="91"/>
    </row>
    <row r="470" spans="2:2">
      <c r="B470" s="91"/>
    </row>
    <row r="471" spans="2:2">
      <c r="B471" s="91"/>
    </row>
    <row r="472" spans="2:2">
      <c r="B472" s="91"/>
    </row>
    <row r="473" spans="2:2">
      <c r="B473" s="91"/>
    </row>
    <row r="474" spans="2:2">
      <c r="B474" s="91"/>
    </row>
    <row r="475" spans="2:2">
      <c r="B475" s="91"/>
    </row>
    <row r="476" spans="2:2">
      <c r="B476" s="91"/>
    </row>
    <row r="477" spans="2:2">
      <c r="B477" s="91"/>
    </row>
    <row r="478" spans="2:2">
      <c r="B478" s="91"/>
    </row>
    <row r="479" spans="2:2">
      <c r="B479" s="91"/>
    </row>
    <row r="480" spans="2:2">
      <c r="B480" s="91"/>
    </row>
    <row r="481" spans="2:2">
      <c r="B481" s="91"/>
    </row>
    <row r="482" spans="2:2">
      <c r="B482" s="91"/>
    </row>
    <row r="483" spans="2:2">
      <c r="B483" s="91"/>
    </row>
    <row r="484" spans="2:2">
      <c r="B484" s="91"/>
    </row>
    <row r="485" spans="2:2">
      <c r="B485" s="91"/>
    </row>
    <row r="486" spans="2:2">
      <c r="B486" s="91"/>
    </row>
    <row r="487" spans="2:2">
      <c r="B487" s="91"/>
    </row>
    <row r="488" spans="2:2">
      <c r="B488" s="91"/>
    </row>
    <row r="489" spans="2:2">
      <c r="B489" s="91"/>
    </row>
    <row r="490" spans="2:2">
      <c r="B490" s="91"/>
    </row>
    <row r="491" spans="2:2">
      <c r="B491" s="91"/>
    </row>
    <row r="492" spans="2:2">
      <c r="B492" s="91"/>
    </row>
    <row r="493" spans="2:2">
      <c r="B493" s="91"/>
    </row>
    <row r="494" spans="2:2">
      <c r="B494" s="91"/>
    </row>
    <row r="495" spans="2:2">
      <c r="B495" s="91"/>
    </row>
    <row r="496" spans="2:2">
      <c r="B496" s="91"/>
    </row>
    <row r="497" spans="2:2">
      <c r="B497" s="91"/>
    </row>
    <row r="498" spans="2:2">
      <c r="B498" s="91"/>
    </row>
    <row r="499" spans="2:2">
      <c r="B499" s="91"/>
    </row>
    <row r="500" spans="2:2">
      <c r="B500" s="91"/>
    </row>
    <row r="501" spans="2:2">
      <c r="B501" s="91"/>
    </row>
    <row r="502" spans="2:2">
      <c r="B502" s="91"/>
    </row>
    <row r="503" spans="2:2">
      <c r="B503" s="91"/>
    </row>
    <row r="504" spans="2:2">
      <c r="B504" s="91"/>
    </row>
    <row r="505" spans="2:2">
      <c r="B505" s="91"/>
    </row>
    <row r="506" spans="2:2">
      <c r="B506" s="91"/>
    </row>
    <row r="507" spans="2:2">
      <c r="B507" s="91"/>
    </row>
    <row r="508" spans="2:2">
      <c r="B508" s="91"/>
    </row>
    <row r="509" spans="2:2">
      <c r="B509" s="91"/>
    </row>
    <row r="510" spans="2:2">
      <c r="B510" s="91"/>
    </row>
    <row r="511" spans="2:2">
      <c r="B511" s="91"/>
    </row>
    <row r="512" spans="2:2">
      <c r="B512" s="91"/>
    </row>
    <row r="513" spans="2:2">
      <c r="B513" s="91"/>
    </row>
    <row r="514" spans="2:2">
      <c r="B514" s="91"/>
    </row>
    <row r="515" spans="2:2">
      <c r="B515" s="91"/>
    </row>
    <row r="516" spans="2:2">
      <c r="B516" s="91"/>
    </row>
    <row r="517" spans="2:2">
      <c r="B517" s="91"/>
    </row>
    <row r="518" spans="2:2">
      <c r="B518" s="91"/>
    </row>
    <row r="519" spans="2:2">
      <c r="B519" s="91"/>
    </row>
    <row r="520" spans="2:2">
      <c r="B520" s="91"/>
    </row>
    <row r="521" spans="2:2">
      <c r="B521" s="91"/>
    </row>
    <row r="522" spans="2:2">
      <c r="B522" s="91"/>
    </row>
    <row r="523" spans="2:2">
      <c r="B523" s="91"/>
    </row>
    <row r="524" spans="2:2">
      <c r="B524" s="91"/>
    </row>
    <row r="525" spans="2:2">
      <c r="B525" s="91"/>
    </row>
    <row r="526" spans="2:2">
      <c r="B526" s="91"/>
    </row>
    <row r="527" spans="2:2">
      <c r="B527" s="91"/>
    </row>
    <row r="528" spans="2:2">
      <c r="B528" s="91"/>
    </row>
    <row r="529" spans="2:2">
      <c r="B529" s="91"/>
    </row>
    <row r="530" spans="2:2">
      <c r="B530" s="91"/>
    </row>
    <row r="531" spans="2:2">
      <c r="B531" s="91"/>
    </row>
    <row r="532" spans="2:2">
      <c r="B532" s="91"/>
    </row>
    <row r="533" spans="2:2">
      <c r="B533" s="91"/>
    </row>
    <row r="534" spans="2:2">
      <c r="B534" s="91"/>
    </row>
    <row r="535" spans="2:2">
      <c r="B535" s="91"/>
    </row>
    <row r="536" spans="2:2">
      <c r="B536" s="91"/>
    </row>
    <row r="537" spans="2:2">
      <c r="B537" s="91"/>
    </row>
    <row r="538" spans="2:2">
      <c r="B538" s="91"/>
    </row>
    <row r="539" spans="2:2">
      <c r="B539" s="91"/>
    </row>
    <row r="540" spans="2:2">
      <c r="B540" s="91"/>
    </row>
    <row r="541" spans="2:2">
      <c r="B541" s="91"/>
    </row>
    <row r="542" spans="2:2">
      <c r="B542" s="91"/>
    </row>
    <row r="543" spans="2:2">
      <c r="B543" s="91"/>
    </row>
    <row r="544" spans="2:2">
      <c r="B544" s="91"/>
    </row>
    <row r="545" spans="2:2">
      <c r="B545" s="91"/>
    </row>
    <row r="546" spans="2:2">
      <c r="B546" s="91"/>
    </row>
    <row r="547" spans="2:2">
      <c r="B547" s="91"/>
    </row>
    <row r="548" spans="2:2">
      <c r="B548" s="91"/>
    </row>
    <row r="549" spans="2:2">
      <c r="B549" s="91"/>
    </row>
  </sheetData>
  <mergeCells count="18">
    <mergeCell ref="A104:F104"/>
    <mergeCell ref="A106:I106"/>
    <mergeCell ref="A10:I10"/>
    <mergeCell ref="A11:I11"/>
    <mergeCell ref="A17:I17"/>
    <mergeCell ref="A84:I84"/>
    <mergeCell ref="A91:I91"/>
    <mergeCell ref="A95:I9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ageMargins left="0.23622047244094491" right="0.19685039370078741" top="0.31496062992125984" bottom="0.19685039370078741" header="0.31496062992125984" footer="0.31496062992125984"/>
  <pageSetup paperSize="9" scale="42" fitToHeight="2" orientation="landscape" r:id="rId1"/>
  <ignoredErrors>
    <ignoredError sqref="G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АНАЛИТИКА</vt:lpstr>
      <vt:lpstr>ДИАГНОСТИКА  </vt:lpstr>
      <vt:lpstr>РАСЧЕТ ИФО</vt:lpstr>
      <vt:lpstr>АНАЛИТИКА!Область_печати</vt:lpstr>
      <vt:lpstr>'ДИАГНОСТИКА  '!Область_печати</vt:lpstr>
      <vt:lpstr>'РАСЧЕТ ИФО'!Область_печати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Щедрина</cp:lastModifiedBy>
  <cp:lastPrinted>2020-08-12T04:35:07Z</cp:lastPrinted>
  <dcterms:created xsi:type="dcterms:W3CDTF">1996-10-08T23:32:33Z</dcterms:created>
  <dcterms:modified xsi:type="dcterms:W3CDTF">2020-08-12T04:36:34Z</dcterms:modified>
</cp:coreProperties>
</file>